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6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таблица 1" sheetId="11" r:id="rId11"/>
    <sheet name="таблица 2 " sheetId="12" r:id="rId12"/>
    <sheet name="таблица 3" sheetId="13" r:id="rId13"/>
    <sheet name="таблица 4" sheetId="14" r:id="rId14"/>
    <sheet name="норма" sheetId="15" r:id="rId15"/>
  </sheets>
  <definedNames>
    <definedName name="_xlnm.Print_Area" localSheetId="0">'1 день'!$A$1:$R$35</definedName>
    <definedName name="_xlnm.Print_Area" localSheetId="2">'3 день'!$A$1:$V$35</definedName>
    <definedName name="_xlnm.Print_Area" localSheetId="5">'6 день'!$A$1:$U$34</definedName>
    <definedName name="_xlnm.Print_Area" localSheetId="6">'7 день'!$A$1:$U$34</definedName>
  </definedNames>
  <calcPr fullCalcOnLoad="1"/>
</workbook>
</file>

<file path=xl/sharedStrings.xml><?xml version="1.0" encoding="utf-8"?>
<sst xmlns="http://schemas.openxmlformats.org/spreadsheetml/2006/main" count="804" uniqueCount="222">
  <si>
    <t>Наименование блюд</t>
  </si>
  <si>
    <t>Выход</t>
  </si>
  <si>
    <t>Белки</t>
  </si>
  <si>
    <t>Жиры</t>
  </si>
  <si>
    <t>Углеводы</t>
  </si>
  <si>
    <t>Ккал</t>
  </si>
  <si>
    <t>(в граммах)</t>
  </si>
  <si>
    <t>Завтрак:</t>
  </si>
  <si>
    <t>Каша гречневая</t>
  </si>
  <si>
    <t>Чай с сахаром</t>
  </si>
  <si>
    <t>Хлеб пшеничный</t>
  </si>
  <si>
    <t>Итого :</t>
  </si>
  <si>
    <t>Обед:</t>
  </si>
  <si>
    <t>250/25</t>
  </si>
  <si>
    <r>
      <t xml:space="preserve">Котлета куриная с маслом сливочным прокипяченным </t>
    </r>
    <r>
      <rPr>
        <sz val="10"/>
        <color indexed="8"/>
        <rFont val="Times New Roman"/>
        <family val="1"/>
      </rPr>
      <t>(п/ф высокой степени готовности)</t>
    </r>
  </si>
  <si>
    <t>Капуста тушеная</t>
  </si>
  <si>
    <t>Компот из кураги</t>
  </si>
  <si>
    <t>-</t>
  </si>
  <si>
    <t>Хлеб ржаной</t>
  </si>
  <si>
    <t>Полдник:</t>
  </si>
  <si>
    <t>Апельсин</t>
  </si>
  <si>
    <t>Итого:</t>
  </si>
  <si>
    <t>Итого за день:</t>
  </si>
  <si>
    <t>Витамины</t>
  </si>
  <si>
    <t>Минеральный вещества</t>
  </si>
  <si>
    <t>С</t>
  </si>
  <si>
    <t>А</t>
  </si>
  <si>
    <t>Е</t>
  </si>
  <si>
    <t>Ca</t>
  </si>
  <si>
    <t>P</t>
  </si>
  <si>
    <t>Mg</t>
  </si>
  <si>
    <t>Fe</t>
  </si>
  <si>
    <t>В1</t>
  </si>
  <si>
    <t>1 день</t>
  </si>
  <si>
    <t>Яблоко</t>
  </si>
  <si>
    <t>200/10</t>
  </si>
  <si>
    <t>Сыр "Российский" порционный</t>
  </si>
  <si>
    <t>250/25/10</t>
  </si>
  <si>
    <r>
      <t xml:space="preserve">Гуляш из говядины </t>
    </r>
    <r>
      <rPr>
        <sz val="10"/>
        <color indexed="8"/>
        <rFont val="Times New Roman"/>
        <family val="1"/>
      </rPr>
      <t>(п/ф высокой степени готовности)</t>
    </r>
  </si>
  <si>
    <t>50/50</t>
  </si>
  <si>
    <t>Макаронные изделия отварные</t>
  </si>
  <si>
    <t>Картофельное пюре</t>
  </si>
  <si>
    <t>Колбаса отварная с маслом сливочным прокипяченным</t>
  </si>
  <si>
    <t>Компот из свежих яблок</t>
  </si>
  <si>
    <t>Груша</t>
  </si>
  <si>
    <t>Чай с молоком</t>
  </si>
  <si>
    <t>Запеканка творожная с молоком сгущенным</t>
  </si>
  <si>
    <t>Банан</t>
  </si>
  <si>
    <r>
      <t xml:space="preserve">Жаркое по-домашнему с говядиной </t>
    </r>
    <r>
      <rPr>
        <sz val="10"/>
        <rFont val="Times New Roman"/>
        <family val="1"/>
      </rPr>
      <t>(п/ф высокой степени готовности)</t>
    </r>
  </si>
  <si>
    <t>Сок абрикосовый</t>
  </si>
  <si>
    <t>Компот из чернослива</t>
  </si>
  <si>
    <t>Напиток кисломолочный "Снежок"</t>
  </si>
  <si>
    <t>Каша молочная манная с маслом сливочным прокипяченным</t>
  </si>
  <si>
    <t>Сыр "Голландский" порционный</t>
  </si>
  <si>
    <r>
      <t xml:space="preserve">Тефтели мясные с маслом сливочным прокипяченным </t>
    </r>
    <r>
      <rPr>
        <sz val="10"/>
        <color indexed="8"/>
        <rFont val="Times New Roman"/>
        <family val="1"/>
      </rPr>
      <t>(п/ф высокой степени готовности)</t>
    </r>
  </si>
  <si>
    <t>Рис отварной</t>
  </si>
  <si>
    <r>
      <t xml:space="preserve">Капуста, тушенная с куриным филе </t>
    </r>
    <r>
      <rPr>
        <sz val="10"/>
        <color indexed="8"/>
        <rFont val="Times New Roman"/>
        <family val="1"/>
      </rPr>
      <t>(п/ф высокой степени готовности)</t>
    </r>
  </si>
  <si>
    <t>Суп картофельный с крупой и сайрой конс.</t>
  </si>
  <si>
    <t>Картофель тушеный с овощами</t>
  </si>
  <si>
    <t>Омлет натуральный с маслом сливочным прокипяченным</t>
  </si>
  <si>
    <r>
      <t>Рыба, тушеная с овощами (</t>
    </r>
    <r>
      <rPr>
        <sz val="10"/>
        <color indexed="8"/>
        <rFont val="Times New Roman"/>
        <family val="1"/>
      </rPr>
      <t>из полуфабриката высокой степени готовности)</t>
    </r>
  </si>
  <si>
    <t xml:space="preserve">Апельсин </t>
  </si>
  <si>
    <r>
      <t xml:space="preserve">Бедро куриное отварное с маслом сливочным прокипяченным </t>
    </r>
    <r>
      <rPr>
        <sz val="10"/>
        <color indexed="8"/>
        <rFont val="Times New Roman"/>
        <family val="1"/>
      </rPr>
      <t>(п/ф высокой степени готовности)</t>
    </r>
  </si>
  <si>
    <t>Кисель из п/я конц.</t>
  </si>
  <si>
    <t>250/10</t>
  </si>
  <si>
    <t>Каша рисовая</t>
  </si>
  <si>
    <t>Овощное рагу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</si>
  <si>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</si>
  <si>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</si>
  <si>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</si>
  <si>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</si>
  <si>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</si>
  <si>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</si>
  <si>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</si>
  <si>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</si>
  <si>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</si>
  <si>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I день</t>
  </si>
  <si>
    <t>II день</t>
  </si>
  <si>
    <t>III день</t>
  </si>
  <si>
    <t>IV день</t>
  </si>
  <si>
    <t>V день</t>
  </si>
  <si>
    <t>VI день</t>
  </si>
  <si>
    <t>VII день</t>
  </si>
  <si>
    <t>VIII день</t>
  </si>
  <si>
    <t>IX день</t>
  </si>
  <si>
    <t>X день</t>
  </si>
  <si>
    <t>Норма</t>
  </si>
  <si>
    <t>Mq</t>
  </si>
  <si>
    <t>ИТОГО:</t>
  </si>
  <si>
    <t>Минеральные в-ва</t>
  </si>
  <si>
    <t>Р</t>
  </si>
  <si>
    <t>День: понедельник</t>
  </si>
  <si>
    <t>Неделя: первая</t>
  </si>
  <si>
    <t>День: вторник</t>
  </si>
  <si>
    <t>День: среда</t>
  </si>
  <si>
    <t>День: четверг</t>
  </si>
  <si>
    <t>День: пятница</t>
  </si>
  <si>
    <t>Неделя: вторая</t>
  </si>
  <si>
    <t>В2</t>
  </si>
  <si>
    <t>Zn</t>
  </si>
  <si>
    <t>I</t>
  </si>
  <si>
    <t>B2</t>
  </si>
  <si>
    <t>Масло сливочное
 порционное</t>
  </si>
  <si>
    <t>Икра свекольная</t>
  </si>
  <si>
    <t>Икра кабачковая</t>
  </si>
  <si>
    <t>Маринад из моркови</t>
  </si>
  <si>
    <t>Завтрак</t>
  </si>
  <si>
    <t>25% от сут. нормы</t>
  </si>
  <si>
    <t>Белки:</t>
  </si>
  <si>
    <t>35% от сут. нормы</t>
  </si>
  <si>
    <t>Наименование продуктов</t>
  </si>
  <si>
    <t>Суточная норма, г</t>
  </si>
  <si>
    <t>хлеб ржаной</t>
  </si>
  <si>
    <t>хлеб пшеничный</t>
  </si>
  <si>
    <t>мука пшеничная</t>
  </si>
  <si>
    <t>крупы, бобовые</t>
  </si>
  <si>
    <t>макаронные изделия</t>
  </si>
  <si>
    <t>картофель</t>
  </si>
  <si>
    <t>овощи свежие</t>
  </si>
  <si>
    <t>фрукты свежие</t>
  </si>
  <si>
    <t>фрукты сухие</t>
  </si>
  <si>
    <t>соки</t>
  </si>
  <si>
    <t>мясо</t>
  </si>
  <si>
    <t>курица</t>
  </si>
  <si>
    <t>рыба</t>
  </si>
  <si>
    <t>колбаса</t>
  </si>
  <si>
    <t>молоко</t>
  </si>
  <si>
    <t>кисломолочные продукты</t>
  </si>
  <si>
    <t>творог</t>
  </si>
  <si>
    <t>сыр</t>
  </si>
  <si>
    <t>сметана</t>
  </si>
  <si>
    <t>масло сливочное</t>
  </si>
  <si>
    <t>масло растительное</t>
  </si>
  <si>
    <t>яйцо</t>
  </si>
  <si>
    <t>сахар</t>
  </si>
  <si>
    <t>чай</t>
  </si>
  <si>
    <t>какао</t>
  </si>
  <si>
    <t>соль</t>
  </si>
  <si>
    <t>Сезон: осенне-зимний-весенний</t>
  </si>
  <si>
    <t>200/20</t>
  </si>
  <si>
    <t>200/50</t>
  </si>
  <si>
    <t>Возрастная категория: 11-17 лет</t>
  </si>
  <si>
    <t>Возрастная категория: 11,17 лет</t>
  </si>
  <si>
    <t>Сок грушёвый</t>
  </si>
  <si>
    <t>Лимонный напиток</t>
  </si>
  <si>
    <t>Какао с молоком цельным</t>
  </si>
  <si>
    <t>Сарделька отварная</t>
  </si>
  <si>
    <t>Чай с молоком цельным</t>
  </si>
  <si>
    <t>Сок вишнёвый</t>
  </si>
  <si>
    <t>1шт.</t>
  </si>
  <si>
    <t>Напиток апельсиновый</t>
  </si>
  <si>
    <t>Запеканка творожная с молоком сгущёным</t>
  </si>
  <si>
    <t>Сок персиковый</t>
  </si>
  <si>
    <t>1 шт.</t>
  </si>
  <si>
    <t>В среднем за 10 дней</t>
  </si>
  <si>
    <t>Соотношение Ca к P состовляет 1:1,5</t>
  </si>
  <si>
    <r>
      <t xml:space="preserve">Котлета мясная  </t>
    </r>
    <r>
      <rPr>
        <sz val="10"/>
        <color indexed="8"/>
        <rFont val="Times New Roman"/>
        <family val="1"/>
      </rPr>
      <t>(полуфабрикат высокой степени готовности)</t>
    </r>
  </si>
  <si>
    <t>кондитерские изделия</t>
  </si>
  <si>
    <t>100/5</t>
  </si>
  <si>
    <t>Рассольник "Ленинградский" со сметаной</t>
  </si>
  <si>
    <r>
      <t xml:space="preserve">Печенье </t>
    </r>
    <r>
      <rPr>
        <sz val="10"/>
        <color indexed="8"/>
        <rFont val="Times New Roman"/>
        <family val="1"/>
      </rPr>
      <t>(пром. Произ.)</t>
    </r>
  </si>
  <si>
    <r>
      <t xml:space="preserve">Тефтели мясные </t>
    </r>
    <r>
      <rPr>
        <sz val="10"/>
        <color indexed="8"/>
        <rFont val="Times New Roman"/>
        <family val="1"/>
      </rPr>
      <t>(п/ф высокой степени готовности)</t>
    </r>
    <r>
      <rPr>
        <sz val="12"/>
        <color indexed="8"/>
        <rFont val="Times New Roman"/>
        <family val="1"/>
      </rPr>
      <t xml:space="preserve"> с маслом сливочным</t>
    </r>
  </si>
  <si>
    <t>Яйцо отварное (отборное)</t>
  </si>
  <si>
    <t>Сельдь солёная порционная</t>
  </si>
  <si>
    <r>
      <t xml:space="preserve">Щи из свежей капусты с кур.бедром </t>
    </r>
    <r>
      <rPr>
        <sz val="10"/>
        <color indexed="8"/>
        <rFont val="Times New Roman"/>
        <family val="1"/>
      </rPr>
      <t>(п/ф высокой степени готовности)</t>
    </r>
    <r>
      <rPr>
        <sz val="12"/>
        <color indexed="8"/>
        <rFont val="Times New Roman"/>
        <family val="1"/>
      </rPr>
      <t>, сметаной</t>
    </r>
  </si>
  <si>
    <t>250/15/10</t>
  </si>
  <si>
    <t>Напиток кисломолочный "Йогурт" фруктовый</t>
  </si>
  <si>
    <r>
      <t xml:space="preserve">Рыба </t>
    </r>
    <r>
      <rPr>
        <sz val="10"/>
        <color indexed="8"/>
        <rFont val="Times New Roman"/>
        <family val="1"/>
      </rPr>
      <t>(п/ф высокой степени готовности)</t>
    </r>
    <r>
      <rPr>
        <sz val="12"/>
        <color indexed="8"/>
        <rFont val="Times New Roman"/>
        <family val="1"/>
      </rPr>
      <t>, припущенная в молоке</t>
    </r>
  </si>
  <si>
    <r>
      <t xml:space="preserve">Суп картофельный с вермешелью, говядиной </t>
    </r>
    <r>
      <rPr>
        <sz val="10"/>
        <color indexed="8"/>
        <rFont val="Times New Roman"/>
        <family val="1"/>
      </rPr>
      <t>(п/ф высокой степени готовности)</t>
    </r>
  </si>
  <si>
    <t>250/15</t>
  </si>
  <si>
    <t>Борщ со сметаной</t>
  </si>
  <si>
    <t>Кофейный напиток с молоком цельным</t>
  </si>
  <si>
    <t>60/5</t>
  </si>
  <si>
    <t>Суп картофельный с бобовыми, тушёнкой</t>
  </si>
  <si>
    <r>
      <rPr>
        <sz val="12"/>
        <color indexed="8"/>
        <rFont val="Times New Roman"/>
        <family val="1"/>
      </rPr>
      <t>Азу с мясом говядины</t>
    </r>
    <r>
      <rPr>
        <sz val="10"/>
        <color indexed="8"/>
        <rFont val="Times New Roman"/>
        <family val="1"/>
      </rPr>
      <t xml:space="preserve"> (п/ф высокой степени готовности)</t>
    </r>
  </si>
  <si>
    <r>
      <t xml:space="preserve">Суп овощной с говядиной </t>
    </r>
    <r>
      <rPr>
        <sz val="10"/>
        <color indexed="8"/>
        <rFont val="Times New Roman"/>
        <family val="1"/>
      </rPr>
      <t>(п/ф высокой степени готовности)</t>
    </r>
  </si>
  <si>
    <r>
      <t xml:space="preserve">Рыба </t>
    </r>
    <r>
      <rPr>
        <sz val="11"/>
        <rFont val="Times New Roman"/>
        <family val="1"/>
      </rPr>
      <t>(п/ф высокой степени готовности)</t>
    </r>
    <r>
      <rPr>
        <sz val="12"/>
        <rFont val="Times New Roman"/>
        <family val="1"/>
      </rPr>
      <t>, запеченная в сметанном соусе</t>
    </r>
  </si>
  <si>
    <t>120/30</t>
  </si>
  <si>
    <t>Пряник (пром. Произ.)</t>
  </si>
  <si>
    <t>Свекольник со сметаной</t>
  </si>
  <si>
    <t>Компот из изюма</t>
  </si>
  <si>
    <t>220/10</t>
  </si>
  <si>
    <r>
      <t xml:space="preserve">Суп картофельный с горохом, говядиной </t>
    </r>
    <r>
      <rPr>
        <sz val="10"/>
        <color indexed="8"/>
        <rFont val="Times New Roman"/>
        <family val="1"/>
      </rPr>
      <t>(п/ф высокой степени готовности)</t>
    </r>
  </si>
  <si>
    <t>50/10</t>
  </si>
  <si>
    <t>Зелёный горошек  конс. Порционный</t>
  </si>
  <si>
    <t>75% от суточной нормы, г</t>
  </si>
  <si>
    <t>15</t>
  </si>
  <si>
    <t>14,7</t>
  </si>
  <si>
    <t>135</t>
  </si>
  <si>
    <t>8,85</t>
  </si>
  <si>
    <t>7,5</t>
  </si>
  <si>
    <t>13,5</t>
  </si>
  <si>
    <t>Отклонение</t>
  </si>
  <si>
    <t>дрожжи</t>
  </si>
  <si>
    <t>75% от сут.нормы</t>
  </si>
  <si>
    <t>15% от сут нормы</t>
  </si>
  <si>
    <t>25%</t>
  </si>
  <si>
    <t>35%</t>
  </si>
  <si>
    <t>75% от суточной нормы</t>
  </si>
  <si>
    <t>0,675</t>
  </si>
  <si>
    <t>9</t>
  </si>
  <si>
    <t>Напиток кисломолочный "Бифидок" фруктовый</t>
  </si>
  <si>
    <t>Сок гранатовый</t>
  </si>
  <si>
    <t>Булочка Ванильная</t>
  </si>
  <si>
    <t>Напиток кисломолочный
 "Снежок"</t>
  </si>
  <si>
    <t>Молоко цельное прокипячёное</t>
  </si>
  <si>
    <t>Вафля (пром. Произ.)</t>
  </si>
  <si>
    <t>Печенье (пром. Произ.)</t>
  </si>
  <si>
    <t>Пряник (пром.произ.)</t>
  </si>
  <si>
    <t>Вафли (пром.произ.)</t>
  </si>
  <si>
    <t>Суп картофельный с клёцками</t>
  </si>
  <si>
    <t>Каша молочная пшенная с маслом сливочным прокипяченным</t>
  </si>
  <si>
    <r>
      <t xml:space="preserve">Бефстроганов из говядины </t>
    </r>
    <r>
      <rPr>
        <sz val="10"/>
        <color indexed="8"/>
        <rFont val="Times New Roman"/>
        <family val="1"/>
      </rPr>
      <t>(п/ф высокой степени готовности)</t>
    </r>
  </si>
  <si>
    <t>Бухгалтер - технолог</t>
  </si>
  <si>
    <t>Комитета по образованию Зиминского района</t>
  </si>
  <si>
    <t>Мастихина Т.С.</t>
  </si>
  <si>
    <t>Компот из с/ф</t>
  </si>
  <si>
    <t>Таблица 1. Пищевая и энергетическая ценность по приемам пищи, по дням и в среднем за 10 дней рациона питания (завтрак, обед, полдник) школьников, посещающих МОУ Новолетниковскую СОШ в возрасте 11-17 лет в 2019-2020г.</t>
  </si>
  <si>
    <t>Таблица 3. Процентное соотношение пищевой и энергетической ценности по приемам пищи, по дням и в среднем за 10 дней рациона питания (завтрак, обед, полдник) школьников, посещающих МОУ Новолетниковскую СОШ  в возрасте 11-17 лет в 2019-2020г.</t>
  </si>
  <si>
    <t>Таблица 4. Процентное распределение микроэлементов и витаминов по приемам пищи, по дням и в среднем за 10 дней в рационе питания школьников, посещающих МОУ Новолетниковскую СОШ  (завтрак, обед, полдник) в возрасте 11-17 лет в 2019-2020г.</t>
  </si>
  <si>
    <t>Таблица 5: Нормы питания по 10-дневному меню для детей 11-17 лет, посещающих МОУ Новолетниковскую СОШ в 2019-2020г.</t>
  </si>
  <si>
    <t>Таблица 2. Содержание микроэлементов и витаминов в рационе питания школьников, посещающих МОУ Боровская ООШ (завтрак, обед) в возрасте 11-17 лет в 2019-2020г.</t>
  </si>
</sst>
</file>

<file path=xl/styles.xml><?xml version="1.0" encoding="utf-8"?>
<styleSheet xmlns="http://schemas.openxmlformats.org/spreadsheetml/2006/main">
  <numFmts count="4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"/>
    <numFmt numFmtId="202" formatCode="0.00000"/>
    <numFmt numFmtId="203" formatCode="0.000"/>
  </numFmts>
  <fonts count="70">
    <font>
      <sz val="10"/>
      <name val="Arial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4"/>
      <color indexed="8"/>
      <name val="Times New Roman"/>
      <family val="1"/>
    </font>
    <font>
      <b/>
      <sz val="8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6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6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" fillId="0" borderId="0">
      <alignment/>
      <protection/>
    </xf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52" applyFont="1" applyBorder="1" applyAlignment="1">
      <alignment horizontal="center" vertical="center" wrapText="1"/>
      <protection/>
    </xf>
    <xf numFmtId="0" fontId="5" fillId="0" borderId="11" xfId="52" applyBorder="1" applyAlignment="1">
      <alignment horizontal="center" vertical="center"/>
      <protection/>
    </xf>
    <xf numFmtId="0" fontId="5" fillId="0" borderId="10" xfId="52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/>
    </xf>
    <xf numFmtId="196" fontId="7" fillId="32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8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16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0" fillId="0" borderId="0" xfId="0" applyFont="1" applyAlignment="1">
      <alignment/>
    </xf>
    <xf numFmtId="0" fontId="0" fillId="32" borderId="10" xfId="0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/>
    </xf>
    <xf numFmtId="196" fontId="4" fillId="32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196" fontId="0" fillId="0" borderId="10" xfId="0" applyNumberFormat="1" applyBorder="1" applyAlignment="1">
      <alignment/>
    </xf>
    <xf numFmtId="49" fontId="23" fillId="0" borderId="10" xfId="0" applyNumberFormat="1" applyFont="1" applyBorder="1" applyAlignment="1">
      <alignment horizontal="left" wrapText="1"/>
    </xf>
    <xf numFmtId="49" fontId="23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96" fontId="4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/>
    </xf>
    <xf numFmtId="0" fontId="7" fillId="4" borderId="10" xfId="0" applyFont="1" applyFill="1" applyBorder="1" applyAlignment="1">
      <alignment/>
    </xf>
    <xf numFmtId="2" fontId="7" fillId="4" borderId="10" xfId="0" applyNumberFormat="1" applyFont="1" applyFill="1" applyBorder="1" applyAlignment="1">
      <alignment horizontal="center" vertical="center"/>
    </xf>
    <xf numFmtId="0" fontId="7" fillId="4" borderId="10" xfId="0" applyNumberFormat="1" applyFont="1" applyFill="1" applyBorder="1" applyAlignment="1">
      <alignment horizontal="center" vertical="center" wrapText="1"/>
    </xf>
    <xf numFmtId="2" fontId="7" fillId="4" borderId="10" xfId="0" applyNumberFormat="1" applyFont="1" applyFill="1" applyBorder="1" applyAlignment="1">
      <alignment/>
    </xf>
    <xf numFmtId="0" fontId="7" fillId="4" borderId="10" xfId="0" applyNumberFormat="1" applyFont="1" applyFill="1" applyBorder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196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/>
    </xf>
    <xf numFmtId="0" fontId="17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196" fontId="0" fillId="0" borderId="10" xfId="0" applyNumberFormat="1" applyFill="1" applyBorder="1" applyAlignment="1">
      <alignment/>
    </xf>
    <xf numFmtId="196" fontId="0" fillId="9" borderId="10" xfId="0" applyNumberFormat="1" applyFont="1" applyFill="1" applyBorder="1" applyAlignment="1">
      <alignment horizontal="right"/>
    </xf>
    <xf numFmtId="49" fontId="0" fillId="9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wrapText="1"/>
    </xf>
    <xf numFmtId="49" fontId="23" fillId="9" borderId="10" xfId="0" applyNumberFormat="1" applyFont="1" applyFill="1" applyBorder="1" applyAlignment="1">
      <alignment horizontal="left" wrapText="1"/>
    </xf>
    <xf numFmtId="0" fontId="9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16" fillId="32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2" fontId="7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196" fontId="7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203" fontId="7" fillId="4" borderId="10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5" fillId="0" borderId="11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20" fillId="3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2" fontId="7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03" fontId="7" fillId="33" borderId="10" xfId="0" applyNumberFormat="1" applyFont="1" applyFill="1" applyBorder="1" applyAlignment="1">
      <alignment horizontal="center" vertical="center"/>
    </xf>
    <xf numFmtId="203" fontId="7" fillId="34" borderId="10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 horizontal="center" vertical="center"/>
    </xf>
    <xf numFmtId="203" fontId="7" fillId="34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64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196" fontId="66" fillId="32" borderId="10" xfId="0" applyNumberFormat="1" applyFont="1" applyFill="1" applyBorder="1" applyAlignment="1">
      <alignment horizontal="center" vertical="center"/>
    </xf>
    <xf numFmtId="9" fontId="66" fillId="0" borderId="10" xfId="0" applyNumberFormat="1" applyFont="1" applyBorder="1" applyAlignment="1">
      <alignment horizontal="center" vertical="center" wrapText="1"/>
    </xf>
    <xf numFmtId="0" fontId="67" fillId="0" borderId="12" xfId="0" applyFont="1" applyBorder="1" applyAlignment="1">
      <alignment/>
    </xf>
    <xf numFmtId="0" fontId="66" fillId="0" borderId="10" xfId="0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 wrapText="1"/>
    </xf>
    <xf numFmtId="0" fontId="67" fillId="4" borderId="12" xfId="0" applyFont="1" applyFill="1" applyBorder="1" applyAlignment="1">
      <alignment horizontal="center"/>
    </xf>
    <xf numFmtId="0" fontId="66" fillId="4" borderId="10" xfId="0" applyFont="1" applyFill="1" applyBorder="1" applyAlignment="1">
      <alignment/>
    </xf>
    <xf numFmtId="2" fontId="66" fillId="4" borderId="10" xfId="0" applyNumberFormat="1" applyFont="1" applyFill="1" applyBorder="1" applyAlignment="1">
      <alignment horizontal="center" vertical="center"/>
    </xf>
    <xf numFmtId="0" fontId="66" fillId="4" borderId="10" xfId="0" applyNumberFormat="1" applyFont="1" applyFill="1" applyBorder="1" applyAlignment="1">
      <alignment horizontal="center" vertical="center" wrapText="1"/>
    </xf>
    <xf numFmtId="0" fontId="66" fillId="4" borderId="10" xfId="0" applyNumberFormat="1" applyFont="1" applyFill="1" applyBorder="1" applyAlignment="1">
      <alignment horizontal="center" vertical="center"/>
    </xf>
    <xf numFmtId="203" fontId="66" fillId="4" borderId="10" xfId="0" applyNumberFormat="1" applyFont="1" applyFill="1" applyBorder="1" applyAlignment="1">
      <alignment horizontal="center" vertical="center"/>
    </xf>
    <xf numFmtId="0" fontId="68" fillId="33" borderId="12" xfId="0" applyFont="1" applyFill="1" applyBorder="1" applyAlignment="1">
      <alignment horizontal="center"/>
    </xf>
    <xf numFmtId="0" fontId="66" fillId="33" borderId="10" xfId="0" applyFont="1" applyFill="1" applyBorder="1" applyAlignment="1">
      <alignment/>
    </xf>
    <xf numFmtId="196" fontId="66" fillId="33" borderId="10" xfId="0" applyNumberFormat="1" applyFont="1" applyFill="1" applyBorder="1" applyAlignment="1">
      <alignment horizontal="center" vertical="center"/>
    </xf>
    <xf numFmtId="0" fontId="66" fillId="33" borderId="10" xfId="0" applyNumberFormat="1" applyFont="1" applyFill="1" applyBorder="1" applyAlignment="1">
      <alignment horizontal="center" vertical="center"/>
    </xf>
    <xf numFmtId="0" fontId="69" fillId="33" borderId="12" xfId="0" applyFont="1" applyFill="1" applyBorder="1" applyAlignment="1">
      <alignment horizontal="center"/>
    </xf>
    <xf numFmtId="2" fontId="66" fillId="33" borderId="10" xfId="0" applyNumberFormat="1" applyFont="1" applyFill="1" applyBorder="1" applyAlignment="1">
      <alignment horizontal="center" vertical="center"/>
    </xf>
    <xf numFmtId="203" fontId="66" fillId="33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/>
    </xf>
    <xf numFmtId="0" fontId="66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2"/>
  <sheetViews>
    <sheetView view="pageBreakPreview" zoomScale="77" zoomScaleNormal="75" zoomScaleSheetLayoutView="77" zoomScalePageLayoutView="0" workbookViewId="0" topLeftCell="A73">
      <selection activeCell="G30" sqref="G30"/>
    </sheetView>
  </sheetViews>
  <sheetFormatPr defaultColWidth="9.140625" defaultRowHeight="12.75"/>
  <cols>
    <col min="1" max="1" width="24.7109375" style="0" customWidth="1"/>
    <col min="2" max="2" width="10.140625" style="0" customWidth="1"/>
    <col min="7" max="8" width="5.57421875" style="0" customWidth="1"/>
    <col min="9" max="9" width="5.421875" style="0" customWidth="1"/>
    <col min="10" max="11" width="6.00390625" style="0" customWidth="1"/>
    <col min="12" max="13" width="6.140625" style="0" customWidth="1"/>
    <col min="14" max="14" width="5.57421875" style="0" customWidth="1"/>
    <col min="15" max="17" width="5.8515625" style="0" customWidth="1"/>
    <col min="18" max="18" width="39.28125" style="0" customWidth="1"/>
  </cols>
  <sheetData>
    <row r="2" spans="1:18" ht="15.75">
      <c r="A2" s="135" t="s">
        <v>33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t="s">
        <v>91</v>
      </c>
    </row>
    <row r="3" ht="12.75">
      <c r="R3" t="s">
        <v>92</v>
      </c>
    </row>
    <row r="4" spans="1:18" ht="12.75">
      <c r="A4" s="139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140" t="s">
        <v>5</v>
      </c>
      <c r="G4" s="144" t="s">
        <v>23</v>
      </c>
      <c r="H4" s="145"/>
      <c r="I4" s="145"/>
      <c r="J4" s="145"/>
      <c r="K4" s="146"/>
      <c r="L4" s="144" t="s">
        <v>24</v>
      </c>
      <c r="M4" s="145"/>
      <c r="N4" s="145"/>
      <c r="O4" s="145"/>
      <c r="P4" s="145"/>
      <c r="Q4" s="146"/>
      <c r="R4" s="49" t="s">
        <v>138</v>
      </c>
    </row>
    <row r="5" spans="1:18" ht="12.75">
      <c r="A5" s="139"/>
      <c r="B5" s="142" t="s">
        <v>6</v>
      </c>
      <c r="C5" s="143"/>
      <c r="D5" s="143"/>
      <c r="E5" s="143"/>
      <c r="F5" s="141"/>
      <c r="G5" s="74" t="s">
        <v>32</v>
      </c>
      <c r="H5" s="74" t="s">
        <v>98</v>
      </c>
      <c r="I5" s="74" t="s">
        <v>25</v>
      </c>
      <c r="J5" s="74" t="s">
        <v>26</v>
      </c>
      <c r="K5" s="74" t="s">
        <v>27</v>
      </c>
      <c r="L5" s="24" t="s">
        <v>28</v>
      </c>
      <c r="M5" s="24" t="s">
        <v>29</v>
      </c>
      <c r="N5" s="24" t="s">
        <v>30</v>
      </c>
      <c r="O5" s="24" t="s">
        <v>31</v>
      </c>
      <c r="P5" s="24" t="s">
        <v>99</v>
      </c>
      <c r="Q5" s="24" t="s">
        <v>100</v>
      </c>
      <c r="R5" t="s">
        <v>141</v>
      </c>
    </row>
    <row r="6" spans="1:17" ht="16.5" customHeight="1">
      <c r="A6" s="136" t="s">
        <v>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1:17" ht="24" customHeight="1">
      <c r="A7" s="4" t="s">
        <v>8</v>
      </c>
      <c r="B7" s="4">
        <v>200</v>
      </c>
      <c r="C7" s="102">
        <v>4.84</v>
      </c>
      <c r="D7" s="103">
        <v>7.12</v>
      </c>
      <c r="E7" s="103">
        <v>19.72</v>
      </c>
      <c r="F7" s="103">
        <v>156.08</v>
      </c>
      <c r="G7" s="103"/>
      <c r="H7" s="103"/>
      <c r="I7" s="103"/>
      <c r="J7" s="103"/>
      <c r="K7" s="103"/>
      <c r="L7" s="103">
        <v>115.3</v>
      </c>
      <c r="M7" s="103">
        <v>144</v>
      </c>
      <c r="N7" s="103">
        <v>2.8</v>
      </c>
      <c r="O7" s="103">
        <v>1.2</v>
      </c>
      <c r="P7" s="103">
        <v>2</v>
      </c>
      <c r="Q7" s="103"/>
    </row>
    <row r="8" spans="1:17" ht="61.5" customHeight="1">
      <c r="A8" s="4" t="s">
        <v>161</v>
      </c>
      <c r="B8" s="4" t="s">
        <v>158</v>
      </c>
      <c r="C8" s="102">
        <v>7.33</v>
      </c>
      <c r="D8" s="103">
        <v>12.47</v>
      </c>
      <c r="E8" s="103">
        <v>0.77</v>
      </c>
      <c r="F8" s="103">
        <v>157.68</v>
      </c>
      <c r="G8" s="103">
        <v>0.09</v>
      </c>
      <c r="H8" s="103">
        <v>0.12</v>
      </c>
      <c r="I8" s="103">
        <v>0.12</v>
      </c>
      <c r="J8" s="103">
        <v>0.22</v>
      </c>
      <c r="K8" s="103">
        <v>3</v>
      </c>
      <c r="L8" s="103">
        <v>171.1</v>
      </c>
      <c r="M8" s="103">
        <v>227</v>
      </c>
      <c r="N8" s="103">
        <v>13.8</v>
      </c>
      <c r="O8" s="103">
        <v>1.72</v>
      </c>
      <c r="P8" s="103">
        <v>3</v>
      </c>
      <c r="Q8" s="103"/>
    </row>
    <row r="9" spans="1:18" ht="18" customHeight="1">
      <c r="A9" s="4" t="s">
        <v>34</v>
      </c>
      <c r="B9" s="4">
        <v>160</v>
      </c>
      <c r="C9" s="102">
        <v>0.4</v>
      </c>
      <c r="D9" s="103"/>
      <c r="E9" s="103">
        <v>10.7</v>
      </c>
      <c r="F9" s="103">
        <v>58</v>
      </c>
      <c r="G9" s="103">
        <v>0.06</v>
      </c>
      <c r="H9" s="103"/>
      <c r="I9" s="103">
        <v>16</v>
      </c>
      <c r="J9" s="103"/>
      <c r="K9" s="103">
        <v>0.2</v>
      </c>
      <c r="L9" s="103">
        <v>5</v>
      </c>
      <c r="M9" s="103">
        <v>28</v>
      </c>
      <c r="N9" s="103">
        <v>42</v>
      </c>
      <c r="O9" s="103">
        <v>0.8</v>
      </c>
      <c r="P9" s="103"/>
      <c r="Q9" s="103"/>
      <c r="R9" s="37"/>
    </row>
    <row r="10" spans="1:17" ht="19.5" customHeight="1">
      <c r="A10" s="4" t="s">
        <v>45</v>
      </c>
      <c r="B10" s="4">
        <v>200</v>
      </c>
      <c r="C10" s="102">
        <v>2.5</v>
      </c>
      <c r="D10" s="103">
        <v>3.6</v>
      </c>
      <c r="E10" s="103">
        <v>28.7</v>
      </c>
      <c r="F10" s="103">
        <v>152</v>
      </c>
      <c r="G10" s="103"/>
      <c r="H10" s="103"/>
      <c r="I10" s="103"/>
      <c r="J10" s="103"/>
      <c r="K10" s="103"/>
      <c r="L10" s="103">
        <v>0.32</v>
      </c>
      <c r="M10" s="103">
        <v>0.04</v>
      </c>
      <c r="N10" s="103">
        <v>0.03</v>
      </c>
      <c r="O10" s="103">
        <v>0.05</v>
      </c>
      <c r="P10" s="103"/>
      <c r="Q10" s="103"/>
    </row>
    <row r="11" spans="1:17" ht="15.75">
      <c r="A11" s="4" t="s">
        <v>10</v>
      </c>
      <c r="B11" s="4">
        <v>60</v>
      </c>
      <c r="C11" s="103">
        <v>4.74</v>
      </c>
      <c r="D11" s="103">
        <v>0.54</v>
      </c>
      <c r="E11" s="103">
        <v>31.38</v>
      </c>
      <c r="F11" s="103">
        <v>138.6</v>
      </c>
      <c r="G11" s="103">
        <v>0.09</v>
      </c>
      <c r="H11" s="103">
        <v>0.3</v>
      </c>
      <c r="I11" s="103"/>
      <c r="J11" s="103"/>
      <c r="K11" s="103"/>
      <c r="L11" s="103">
        <v>15.6</v>
      </c>
      <c r="M11" s="103">
        <v>49.8</v>
      </c>
      <c r="N11" s="103">
        <v>19.2</v>
      </c>
      <c r="O11" s="103">
        <v>0.48</v>
      </c>
      <c r="P11" s="103"/>
      <c r="Q11" s="103"/>
    </row>
    <row r="12" spans="1:17" ht="15.75">
      <c r="A12" s="1" t="s">
        <v>11</v>
      </c>
      <c r="B12" s="1"/>
      <c r="C12" s="104">
        <f aca="true" t="shared" si="0" ref="C12:J12">SUM(C7:C11)</f>
        <v>19.810000000000002</v>
      </c>
      <c r="D12" s="104">
        <f t="shared" si="0"/>
        <v>23.73</v>
      </c>
      <c r="E12" s="104">
        <f t="shared" si="0"/>
        <v>91.27</v>
      </c>
      <c r="F12" s="104">
        <f t="shared" si="0"/>
        <v>662.36</v>
      </c>
      <c r="G12" s="105">
        <f t="shared" si="0"/>
        <v>0.24</v>
      </c>
      <c r="H12" s="105">
        <f t="shared" si="0"/>
        <v>0.42</v>
      </c>
      <c r="I12" s="105">
        <f t="shared" si="0"/>
        <v>16.12</v>
      </c>
      <c r="J12" s="105">
        <f t="shared" si="0"/>
        <v>0.22</v>
      </c>
      <c r="K12" s="105">
        <f>SUM(K7:K11)</f>
        <v>3.2</v>
      </c>
      <c r="L12" s="105">
        <f aca="true" t="shared" si="1" ref="L12:Q12">SUM(L7:L11)</f>
        <v>307.32</v>
      </c>
      <c r="M12" s="105">
        <f t="shared" si="1"/>
        <v>448.84000000000003</v>
      </c>
      <c r="N12" s="105">
        <f>SUM(N7:N11)</f>
        <v>77.83</v>
      </c>
      <c r="O12" s="105">
        <f t="shared" si="1"/>
        <v>4.25</v>
      </c>
      <c r="P12" s="105">
        <f t="shared" si="1"/>
        <v>5</v>
      </c>
      <c r="Q12" s="105">
        <f t="shared" si="1"/>
        <v>0</v>
      </c>
    </row>
    <row r="13" spans="1:17" ht="15.75" customHeight="1">
      <c r="A13" s="136" t="s">
        <v>12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8"/>
    </row>
    <row r="14" spans="1:17" ht="22.5" customHeight="1">
      <c r="A14" s="8" t="s">
        <v>104</v>
      </c>
      <c r="B14" s="8">
        <v>100</v>
      </c>
      <c r="C14" s="106">
        <v>4.52</v>
      </c>
      <c r="D14" s="107">
        <v>4.05</v>
      </c>
      <c r="E14" s="107">
        <v>0.25</v>
      </c>
      <c r="F14" s="107">
        <v>76.5</v>
      </c>
      <c r="G14" s="103">
        <v>0.02</v>
      </c>
      <c r="H14" s="103">
        <v>0.1</v>
      </c>
      <c r="I14" s="103"/>
      <c r="J14" s="103">
        <v>0.01</v>
      </c>
      <c r="K14" s="103"/>
      <c r="L14" s="103">
        <v>62.8</v>
      </c>
      <c r="M14" s="103">
        <v>80.18</v>
      </c>
      <c r="N14" s="103">
        <v>12</v>
      </c>
      <c r="O14" s="103">
        <v>1.04</v>
      </c>
      <c r="P14" s="103"/>
      <c r="Q14" s="103"/>
    </row>
    <row r="15" spans="1:17" ht="49.5" customHeight="1">
      <c r="A15" s="4" t="s">
        <v>159</v>
      </c>
      <c r="B15" s="4" t="s">
        <v>37</v>
      </c>
      <c r="C15" s="102">
        <v>2.5</v>
      </c>
      <c r="D15" s="103">
        <v>5.7</v>
      </c>
      <c r="E15" s="103">
        <v>8.4</v>
      </c>
      <c r="F15" s="103">
        <v>139.93</v>
      </c>
      <c r="G15" s="108">
        <v>0.05</v>
      </c>
      <c r="H15" s="108"/>
      <c r="I15" s="108">
        <v>0.16</v>
      </c>
      <c r="J15" s="108"/>
      <c r="K15" s="108">
        <v>3</v>
      </c>
      <c r="L15" s="108">
        <v>9.3</v>
      </c>
      <c r="M15" s="108">
        <v>59.72</v>
      </c>
      <c r="N15" s="108">
        <v>5.4</v>
      </c>
      <c r="O15" s="108">
        <v>0.9</v>
      </c>
      <c r="P15" s="108">
        <v>1</v>
      </c>
      <c r="Q15" s="108"/>
    </row>
    <row r="16" spans="1:17" ht="78.75" customHeight="1">
      <c r="A16" s="4" t="s">
        <v>14</v>
      </c>
      <c r="B16" s="4" t="s">
        <v>158</v>
      </c>
      <c r="C16" s="102">
        <v>14.17</v>
      </c>
      <c r="D16" s="103">
        <v>15.4</v>
      </c>
      <c r="E16" s="103">
        <v>37.66</v>
      </c>
      <c r="F16" s="103">
        <v>257.59</v>
      </c>
      <c r="G16" s="103">
        <v>0.16</v>
      </c>
      <c r="H16" s="103">
        <v>0.4</v>
      </c>
      <c r="I16" s="103">
        <v>0.42</v>
      </c>
      <c r="J16" s="103">
        <v>0.3</v>
      </c>
      <c r="K16" s="103">
        <v>1.5</v>
      </c>
      <c r="L16" s="103">
        <v>91.38</v>
      </c>
      <c r="M16" s="103">
        <v>125.79</v>
      </c>
      <c r="N16" s="103">
        <v>39.9</v>
      </c>
      <c r="O16" s="103">
        <v>1.64</v>
      </c>
      <c r="P16" s="103">
        <v>4</v>
      </c>
      <c r="Q16" s="103"/>
    </row>
    <row r="17" spans="1:17" ht="24.75" customHeight="1">
      <c r="A17" s="4" t="s">
        <v>15</v>
      </c>
      <c r="B17" s="4">
        <v>200</v>
      </c>
      <c r="C17" s="102">
        <v>3</v>
      </c>
      <c r="D17" s="103">
        <v>7.2</v>
      </c>
      <c r="E17" s="103">
        <v>28</v>
      </c>
      <c r="F17" s="103">
        <v>162</v>
      </c>
      <c r="G17" s="103">
        <v>0.04</v>
      </c>
      <c r="H17" s="103"/>
      <c r="I17" s="103">
        <v>23.8</v>
      </c>
      <c r="J17" s="103"/>
      <c r="K17" s="103"/>
      <c r="L17" s="103">
        <v>158</v>
      </c>
      <c r="M17" s="103">
        <v>195</v>
      </c>
      <c r="N17" s="103">
        <v>5.74</v>
      </c>
      <c r="O17" s="103">
        <v>1.1</v>
      </c>
      <c r="P17" s="103"/>
      <c r="Q17" s="103">
        <v>0.05</v>
      </c>
    </row>
    <row r="18" spans="1:17" ht="21" customHeight="1">
      <c r="A18" s="4" t="s">
        <v>16</v>
      </c>
      <c r="B18" s="4">
        <v>200</v>
      </c>
      <c r="C18" s="102">
        <v>0.9</v>
      </c>
      <c r="D18" s="103" t="s">
        <v>17</v>
      </c>
      <c r="E18" s="103">
        <v>10.5</v>
      </c>
      <c r="F18" s="103">
        <v>96</v>
      </c>
      <c r="G18" s="103">
        <v>0.01</v>
      </c>
      <c r="H18" s="103">
        <v>0.08</v>
      </c>
      <c r="I18" s="103">
        <v>0.06</v>
      </c>
      <c r="J18" s="103"/>
      <c r="K18" s="103"/>
      <c r="L18" s="103">
        <v>48.93</v>
      </c>
      <c r="M18" s="103">
        <v>62.27</v>
      </c>
      <c r="N18" s="103">
        <v>8.96</v>
      </c>
      <c r="O18" s="103">
        <v>1.05</v>
      </c>
      <c r="P18" s="103"/>
      <c r="Q18" s="103"/>
    </row>
    <row r="19" spans="1:17" ht="20.25" customHeight="1">
      <c r="A19" s="4" t="s">
        <v>18</v>
      </c>
      <c r="B19" s="4">
        <v>75</v>
      </c>
      <c r="C19" s="103">
        <v>2.82</v>
      </c>
      <c r="D19" s="103">
        <v>0.72</v>
      </c>
      <c r="E19" s="103">
        <v>27.84</v>
      </c>
      <c r="F19" s="103">
        <v>125.4</v>
      </c>
      <c r="G19" s="103">
        <v>0.08</v>
      </c>
      <c r="H19" s="103"/>
      <c r="I19" s="103"/>
      <c r="J19" s="103"/>
      <c r="K19" s="103"/>
      <c r="L19" s="103">
        <v>45</v>
      </c>
      <c r="M19" s="103">
        <v>61.5</v>
      </c>
      <c r="N19" s="103">
        <v>23</v>
      </c>
      <c r="O19" s="103">
        <v>0.15</v>
      </c>
      <c r="P19" s="103"/>
      <c r="Q19" s="103"/>
    </row>
    <row r="20" spans="1:17" ht="15.75">
      <c r="A20" s="4" t="s">
        <v>10</v>
      </c>
      <c r="B20" s="4">
        <v>60</v>
      </c>
      <c r="C20" s="103">
        <v>3.16</v>
      </c>
      <c r="D20" s="103">
        <v>0.36</v>
      </c>
      <c r="E20" s="103">
        <v>20.92</v>
      </c>
      <c r="F20" s="103">
        <v>92.4</v>
      </c>
      <c r="G20" s="103">
        <v>0.045</v>
      </c>
      <c r="H20" s="103"/>
      <c r="I20" s="103"/>
      <c r="J20" s="103"/>
      <c r="K20" s="103"/>
      <c r="L20" s="103">
        <v>7.8</v>
      </c>
      <c r="M20" s="103">
        <v>44.9</v>
      </c>
      <c r="N20" s="103">
        <v>9.6</v>
      </c>
      <c r="O20" s="103">
        <v>0.24</v>
      </c>
      <c r="P20" s="103"/>
      <c r="Q20" s="103"/>
    </row>
    <row r="21" spans="1:17" ht="16.5" customHeight="1">
      <c r="A21" s="1" t="s">
        <v>11</v>
      </c>
      <c r="B21" s="1"/>
      <c r="C21" s="104">
        <f aca="true" t="shared" si="2" ref="C21:O21">SUM(C14:C20)</f>
        <v>31.069999999999997</v>
      </c>
      <c r="D21" s="104">
        <f t="shared" si="2"/>
        <v>33.43</v>
      </c>
      <c r="E21" s="104">
        <f t="shared" si="2"/>
        <v>133.57</v>
      </c>
      <c r="F21" s="104">
        <f t="shared" si="2"/>
        <v>949.8199999999999</v>
      </c>
      <c r="G21" s="104">
        <f t="shared" si="2"/>
        <v>0.405</v>
      </c>
      <c r="H21" s="104">
        <f t="shared" si="2"/>
        <v>0.58</v>
      </c>
      <c r="I21" s="104">
        <f t="shared" si="2"/>
        <v>24.439999999999998</v>
      </c>
      <c r="J21" s="104">
        <f t="shared" si="2"/>
        <v>0.31</v>
      </c>
      <c r="K21" s="104">
        <f t="shared" si="2"/>
        <v>4.5</v>
      </c>
      <c r="L21" s="104">
        <f>SUM(L14:L20)</f>
        <v>423.21000000000004</v>
      </c>
      <c r="M21" s="104">
        <f>SUM(M14:M20)</f>
        <v>629.36</v>
      </c>
      <c r="N21" s="104">
        <f>SUM(N14:N20)</f>
        <v>104.6</v>
      </c>
      <c r="O21" s="104">
        <f t="shared" si="2"/>
        <v>6.12</v>
      </c>
      <c r="P21" s="104">
        <f>SUM(P14:P20)</f>
        <v>5</v>
      </c>
      <c r="Q21" s="104">
        <f>SUM(Q14:Q20)</f>
        <v>0.05</v>
      </c>
    </row>
    <row r="22" spans="1:17" ht="17.25" customHeight="1">
      <c r="A22" s="136" t="s">
        <v>19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8"/>
    </row>
    <row r="23" spans="1:17" ht="33" customHeight="1">
      <c r="A23" s="4" t="s">
        <v>166</v>
      </c>
      <c r="B23" s="4">
        <v>200</v>
      </c>
      <c r="C23" s="102">
        <v>3</v>
      </c>
      <c r="D23" s="103">
        <v>9.2</v>
      </c>
      <c r="E23" s="103">
        <v>24.3</v>
      </c>
      <c r="F23" s="103">
        <v>156</v>
      </c>
      <c r="G23" s="103">
        <v>0.08</v>
      </c>
      <c r="H23" s="103">
        <v>0.2</v>
      </c>
      <c r="I23" s="103">
        <v>5</v>
      </c>
      <c r="J23" s="103">
        <v>0.1</v>
      </c>
      <c r="K23" s="103">
        <v>0.75</v>
      </c>
      <c r="L23" s="103">
        <v>55</v>
      </c>
      <c r="M23" s="103">
        <v>75.64</v>
      </c>
      <c r="N23" s="103">
        <v>16</v>
      </c>
      <c r="O23" s="103">
        <v>1</v>
      </c>
      <c r="P23" s="103">
        <v>0.1</v>
      </c>
      <c r="Q23" s="103">
        <v>0.01</v>
      </c>
    </row>
    <row r="24" spans="1:17" ht="20.25" customHeight="1">
      <c r="A24" s="4" t="s">
        <v>160</v>
      </c>
      <c r="B24" s="4">
        <v>25</v>
      </c>
      <c r="C24" s="102">
        <v>4.9</v>
      </c>
      <c r="D24" s="103">
        <v>4.56</v>
      </c>
      <c r="E24" s="103">
        <v>24.06</v>
      </c>
      <c r="F24" s="103">
        <v>100</v>
      </c>
      <c r="G24" s="103">
        <v>0.04</v>
      </c>
      <c r="H24" s="103"/>
      <c r="I24" s="103"/>
      <c r="J24" s="103"/>
      <c r="K24" s="103"/>
      <c r="L24" s="103">
        <v>2.34</v>
      </c>
      <c r="M24" s="103">
        <v>23.5</v>
      </c>
      <c r="N24" s="103">
        <v>3</v>
      </c>
      <c r="O24" s="103">
        <v>0.31</v>
      </c>
      <c r="P24" s="103"/>
      <c r="Q24" s="103"/>
    </row>
    <row r="25" spans="1:17" ht="15.75">
      <c r="A25" s="25" t="s">
        <v>143</v>
      </c>
      <c r="B25" s="25">
        <v>200</v>
      </c>
      <c r="C25" s="19">
        <v>5.9</v>
      </c>
      <c r="D25" s="19"/>
      <c r="E25" s="19">
        <v>9.9</v>
      </c>
      <c r="F25" s="19">
        <v>153</v>
      </c>
      <c r="G25" s="103">
        <v>0.09</v>
      </c>
      <c r="H25" s="103">
        <v>0.04</v>
      </c>
      <c r="I25" s="103">
        <v>5</v>
      </c>
      <c r="J25" s="103">
        <v>0.04</v>
      </c>
      <c r="K25" s="103">
        <v>1.2</v>
      </c>
      <c r="L25" s="103">
        <v>120</v>
      </c>
      <c r="M25" s="103">
        <v>171</v>
      </c>
      <c r="N25" s="103">
        <v>26.46</v>
      </c>
      <c r="O25" s="103">
        <v>1</v>
      </c>
      <c r="P25" s="103">
        <v>2</v>
      </c>
      <c r="Q25" s="103"/>
    </row>
    <row r="26" spans="1:17" ht="15.75">
      <c r="A26" s="1" t="s">
        <v>21</v>
      </c>
      <c r="B26" s="1"/>
      <c r="C26" s="11">
        <f>SUM(C23:C25)</f>
        <v>13.8</v>
      </c>
      <c r="D26" s="11">
        <f aca="true" t="shared" si="3" ref="D26:P26">SUM(D23:D25)</f>
        <v>13.759999999999998</v>
      </c>
      <c r="E26" s="11">
        <f t="shared" si="3"/>
        <v>58.26</v>
      </c>
      <c r="F26" s="11">
        <f t="shared" si="3"/>
        <v>409</v>
      </c>
      <c r="G26" s="11">
        <f t="shared" si="3"/>
        <v>0.21</v>
      </c>
      <c r="H26" s="11">
        <f t="shared" si="3"/>
        <v>0.24000000000000002</v>
      </c>
      <c r="I26" s="11">
        <f t="shared" si="3"/>
        <v>10</v>
      </c>
      <c r="J26" s="11">
        <f t="shared" si="3"/>
        <v>0.14</v>
      </c>
      <c r="K26" s="11">
        <f t="shared" si="3"/>
        <v>1.95</v>
      </c>
      <c r="L26" s="11">
        <f>SUM(L23:L25)</f>
        <v>177.34</v>
      </c>
      <c r="M26" s="11">
        <f t="shared" si="3"/>
        <v>270.14</v>
      </c>
      <c r="N26" s="11">
        <f t="shared" si="3"/>
        <v>45.46</v>
      </c>
      <c r="O26" s="11">
        <f t="shared" si="3"/>
        <v>2.31</v>
      </c>
      <c r="P26" s="11">
        <f t="shared" si="3"/>
        <v>2.1</v>
      </c>
      <c r="Q26" s="11">
        <f>SUM(Q23:Q25)</f>
        <v>0.01</v>
      </c>
    </row>
    <row r="27" spans="1:17" ht="21" customHeight="1">
      <c r="A27" s="1" t="s">
        <v>22</v>
      </c>
      <c r="B27" s="4"/>
      <c r="C27" s="11">
        <f aca="true" t="shared" si="4" ref="C27:L27">SUM(C12,C21,C26)</f>
        <v>64.67999999999999</v>
      </c>
      <c r="D27" s="11">
        <f t="shared" si="4"/>
        <v>70.91999999999999</v>
      </c>
      <c r="E27" s="11">
        <f t="shared" si="4"/>
        <v>283.09999999999997</v>
      </c>
      <c r="F27" s="11">
        <f t="shared" si="4"/>
        <v>2021.1799999999998</v>
      </c>
      <c r="G27" s="11">
        <f t="shared" si="4"/>
        <v>0.855</v>
      </c>
      <c r="H27" s="11">
        <f t="shared" si="4"/>
        <v>1.24</v>
      </c>
      <c r="I27" s="11">
        <f t="shared" si="4"/>
        <v>50.56</v>
      </c>
      <c r="J27" s="11">
        <f t="shared" si="4"/>
        <v>0.67</v>
      </c>
      <c r="K27" s="11">
        <f t="shared" si="4"/>
        <v>9.65</v>
      </c>
      <c r="L27" s="11">
        <f t="shared" si="4"/>
        <v>907.87</v>
      </c>
      <c r="M27" s="11">
        <f>SUM(M12+M21+M26)</f>
        <v>1348.3400000000001</v>
      </c>
      <c r="N27" s="11">
        <f>SUM(N12,N21,N26)</f>
        <v>227.89000000000001</v>
      </c>
      <c r="O27" s="11">
        <f>SUM(O12,O21,O26)</f>
        <v>12.680000000000001</v>
      </c>
      <c r="P27" s="11">
        <f>SUM(P12,P21,P26)</f>
        <v>12.1</v>
      </c>
      <c r="Q27" s="11">
        <f>SUM(Q12,Q21,Q26)</f>
        <v>0.060000000000000005</v>
      </c>
    </row>
    <row r="30" spans="6:11" ht="14.25">
      <c r="F30" s="37" t="s">
        <v>213</v>
      </c>
      <c r="G30" s="37"/>
      <c r="H30" s="37"/>
      <c r="I30" s="37"/>
      <c r="J30" s="37"/>
      <c r="K30" s="37"/>
    </row>
    <row r="31" spans="6:15" ht="14.25">
      <c r="F31" s="147" t="s">
        <v>214</v>
      </c>
      <c r="G31" s="147"/>
      <c r="H31" s="147"/>
      <c r="I31" s="147"/>
      <c r="J31" s="147"/>
      <c r="K31" s="147"/>
      <c r="L31" s="147"/>
      <c r="M31" s="147"/>
      <c r="N31" s="147"/>
      <c r="O31" s="147"/>
    </row>
    <row r="32" spans="6:11" ht="14.25">
      <c r="F32" s="147" t="s">
        <v>215</v>
      </c>
      <c r="G32" s="147"/>
      <c r="H32" s="147"/>
      <c r="I32" s="147"/>
      <c r="J32" s="37"/>
      <c r="K32" s="37"/>
    </row>
  </sheetData>
  <sheetProtection/>
  <mergeCells count="11">
    <mergeCell ref="F31:O31"/>
    <mergeCell ref="F32:I32"/>
    <mergeCell ref="A2:Q2"/>
    <mergeCell ref="A6:Q6"/>
    <mergeCell ref="A13:Q13"/>
    <mergeCell ref="A22:Q22"/>
    <mergeCell ref="A4:A5"/>
    <mergeCell ref="F4:F5"/>
    <mergeCell ref="B5:E5"/>
    <mergeCell ref="G4:K4"/>
    <mergeCell ref="L4:Q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31"/>
  <sheetViews>
    <sheetView zoomScale="75" zoomScaleNormal="75" zoomScalePageLayoutView="0" workbookViewId="0" topLeftCell="A22">
      <selection activeCell="H29" sqref="H29:Q31"/>
    </sheetView>
  </sheetViews>
  <sheetFormatPr defaultColWidth="9.140625" defaultRowHeight="12.75"/>
  <cols>
    <col min="1" max="1" width="22.140625" style="0" customWidth="1"/>
  </cols>
  <sheetData>
    <row r="2" spans="1:18" ht="18">
      <c r="A2" s="148" t="s">
        <v>75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49" t="s">
        <v>96</v>
      </c>
    </row>
    <row r="3" ht="12.75">
      <c r="R3" t="s">
        <v>97</v>
      </c>
    </row>
    <row r="4" spans="1:18" ht="12.75">
      <c r="A4" s="139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141" t="s">
        <v>5</v>
      </c>
      <c r="G4" s="144" t="s">
        <v>23</v>
      </c>
      <c r="H4" s="145"/>
      <c r="I4" s="145"/>
      <c r="J4" s="145"/>
      <c r="K4" s="146"/>
      <c r="L4" s="144" t="s">
        <v>24</v>
      </c>
      <c r="M4" s="145"/>
      <c r="N4" s="145"/>
      <c r="O4" s="145"/>
      <c r="P4" s="145"/>
      <c r="Q4" s="146"/>
      <c r="R4" s="49" t="s">
        <v>138</v>
      </c>
    </row>
    <row r="5" spans="1:18" ht="18" customHeight="1">
      <c r="A5" s="139"/>
      <c r="B5" s="142" t="s">
        <v>6</v>
      </c>
      <c r="C5" s="143"/>
      <c r="D5" s="143"/>
      <c r="E5" s="143"/>
      <c r="F5" s="141"/>
      <c r="G5" s="74" t="s">
        <v>32</v>
      </c>
      <c r="H5" s="74" t="s">
        <v>101</v>
      </c>
      <c r="I5" s="74" t="s">
        <v>25</v>
      </c>
      <c r="J5" s="74" t="s">
        <v>26</v>
      </c>
      <c r="K5" s="74" t="s">
        <v>27</v>
      </c>
      <c r="L5" s="24" t="s">
        <v>28</v>
      </c>
      <c r="M5" s="24" t="s">
        <v>29</v>
      </c>
      <c r="N5" s="24" t="s">
        <v>30</v>
      </c>
      <c r="O5" s="24" t="s">
        <v>31</v>
      </c>
      <c r="P5" s="24" t="s">
        <v>99</v>
      </c>
      <c r="Q5" s="7" t="s">
        <v>100</v>
      </c>
      <c r="R5" t="s">
        <v>141</v>
      </c>
    </row>
    <row r="6" spans="1:17" ht="17.25" customHeight="1">
      <c r="A6" s="136" t="s">
        <v>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1:17" ht="92.25" customHeight="1">
      <c r="A7" s="4" t="s">
        <v>62</v>
      </c>
      <c r="B7" s="4" t="s">
        <v>183</v>
      </c>
      <c r="C7" s="6">
        <v>9.18</v>
      </c>
      <c r="D7" s="7">
        <v>12.82</v>
      </c>
      <c r="E7" s="7">
        <v>26.58</v>
      </c>
      <c r="F7" s="7">
        <v>200.98</v>
      </c>
      <c r="G7" s="38">
        <v>0.09</v>
      </c>
      <c r="H7" s="38"/>
      <c r="I7" s="38"/>
      <c r="J7" s="38"/>
      <c r="K7" s="38">
        <v>2.3</v>
      </c>
      <c r="L7" s="38">
        <v>106.79</v>
      </c>
      <c r="M7" s="38">
        <v>137.95</v>
      </c>
      <c r="N7" s="38">
        <v>24.5</v>
      </c>
      <c r="O7" s="38">
        <v>2.5</v>
      </c>
      <c r="P7" s="38">
        <v>3</v>
      </c>
      <c r="Q7" s="7">
        <v>0.01</v>
      </c>
    </row>
    <row r="8" spans="1:17" ht="16.5" customHeight="1">
      <c r="A8" s="4" t="s">
        <v>65</v>
      </c>
      <c r="B8" s="4">
        <v>200</v>
      </c>
      <c r="C8" s="7">
        <v>4.9</v>
      </c>
      <c r="D8" s="7">
        <v>5.56</v>
      </c>
      <c r="E8" s="7">
        <v>24.06</v>
      </c>
      <c r="F8" s="7">
        <v>122</v>
      </c>
      <c r="G8" s="38">
        <v>0.6</v>
      </c>
      <c r="H8" s="38">
        <v>0.1</v>
      </c>
      <c r="I8" s="38">
        <v>1.53</v>
      </c>
      <c r="J8" s="38">
        <v>0.02</v>
      </c>
      <c r="K8" s="38"/>
      <c r="L8" s="38">
        <v>113.51</v>
      </c>
      <c r="M8" s="38">
        <v>134.2</v>
      </c>
      <c r="N8" s="38">
        <v>23.5</v>
      </c>
      <c r="O8" s="38">
        <v>1.7</v>
      </c>
      <c r="P8" s="38">
        <v>1.9</v>
      </c>
      <c r="Q8" s="7">
        <v>0.02</v>
      </c>
    </row>
    <row r="9" spans="1:17" ht="15" customHeight="1">
      <c r="A9" s="4" t="s">
        <v>47</v>
      </c>
      <c r="B9" s="4">
        <v>150</v>
      </c>
      <c r="C9" s="6">
        <v>2.5</v>
      </c>
      <c r="D9" s="7">
        <v>4.6</v>
      </c>
      <c r="E9" s="7">
        <v>12.7</v>
      </c>
      <c r="F9" s="7">
        <v>109.35</v>
      </c>
      <c r="G9" s="38">
        <v>0.01</v>
      </c>
      <c r="H9" s="38"/>
      <c r="I9" s="38">
        <v>15</v>
      </c>
      <c r="J9" s="38"/>
      <c r="K9" s="38"/>
      <c r="L9" s="38">
        <v>5</v>
      </c>
      <c r="M9" s="38">
        <v>57</v>
      </c>
      <c r="N9" s="38">
        <v>2</v>
      </c>
      <c r="O9" s="38">
        <v>0.01</v>
      </c>
      <c r="P9" s="38"/>
      <c r="Q9" s="7"/>
    </row>
    <row r="10" spans="1:17" ht="36" customHeight="1">
      <c r="A10" s="4" t="s">
        <v>145</v>
      </c>
      <c r="B10" s="4">
        <v>200</v>
      </c>
      <c r="C10" s="6">
        <v>2.79</v>
      </c>
      <c r="D10" s="7">
        <v>2.55</v>
      </c>
      <c r="E10" s="7">
        <v>13.2</v>
      </c>
      <c r="F10" s="7">
        <v>87.25</v>
      </c>
      <c r="G10" s="38">
        <v>0.01</v>
      </c>
      <c r="H10" s="38"/>
      <c r="I10" s="38">
        <v>0.26</v>
      </c>
      <c r="J10" s="38">
        <v>0.2</v>
      </c>
      <c r="K10" s="38"/>
      <c r="L10" s="38">
        <v>53.12</v>
      </c>
      <c r="M10" s="38">
        <v>79</v>
      </c>
      <c r="N10" s="38">
        <v>6.12</v>
      </c>
      <c r="O10" s="38">
        <v>0.07</v>
      </c>
      <c r="P10" s="38"/>
      <c r="Q10" s="7"/>
    </row>
    <row r="11" spans="1:17" ht="18" customHeight="1">
      <c r="A11" s="4" t="s">
        <v>10</v>
      </c>
      <c r="B11" s="4">
        <v>60</v>
      </c>
      <c r="C11" s="7">
        <v>4.74</v>
      </c>
      <c r="D11" s="7">
        <v>0.54</v>
      </c>
      <c r="E11" s="7">
        <v>31.38</v>
      </c>
      <c r="F11" s="7">
        <v>138.6</v>
      </c>
      <c r="G11" s="7">
        <v>0.09</v>
      </c>
      <c r="H11" s="7">
        <v>0.4</v>
      </c>
      <c r="I11" s="7"/>
      <c r="J11" s="7"/>
      <c r="K11" s="7"/>
      <c r="L11" s="7">
        <v>15.6</v>
      </c>
      <c r="M11" s="7">
        <v>49.8</v>
      </c>
      <c r="N11" s="7">
        <v>19.2</v>
      </c>
      <c r="O11" s="7">
        <v>0.48</v>
      </c>
      <c r="P11" s="7"/>
      <c r="Q11" s="7"/>
    </row>
    <row r="12" spans="1:17" ht="15.75">
      <c r="A12" s="1" t="s">
        <v>21</v>
      </c>
      <c r="B12" s="1"/>
      <c r="C12" s="15">
        <f>SUM(C7:C11)</f>
        <v>24.11</v>
      </c>
      <c r="D12" s="15">
        <f>SUM(D7:D11)</f>
        <v>26.069999999999997</v>
      </c>
      <c r="E12" s="15">
        <f>SUM(E7:E11)</f>
        <v>107.92</v>
      </c>
      <c r="F12" s="15">
        <f>SUM(F7:F11)</f>
        <v>658.1800000000001</v>
      </c>
      <c r="G12" s="15">
        <f aca="true" t="shared" si="0" ref="G12:Q12">SUM(G7:G11)</f>
        <v>0.7999999999999999</v>
      </c>
      <c r="H12" s="15">
        <f t="shared" si="0"/>
        <v>0.5</v>
      </c>
      <c r="I12" s="15">
        <f t="shared" si="0"/>
        <v>16.790000000000003</v>
      </c>
      <c r="J12" s="15">
        <f t="shared" si="0"/>
        <v>0.22</v>
      </c>
      <c r="K12" s="15">
        <f t="shared" si="0"/>
        <v>2.3</v>
      </c>
      <c r="L12" s="15">
        <f t="shared" si="0"/>
        <v>294.02000000000004</v>
      </c>
      <c r="M12" s="15">
        <f t="shared" si="0"/>
        <v>457.95</v>
      </c>
      <c r="N12" s="15">
        <f t="shared" si="0"/>
        <v>75.32</v>
      </c>
      <c r="O12" s="15">
        <f t="shared" si="0"/>
        <v>4.76</v>
      </c>
      <c r="P12" s="15">
        <f t="shared" si="0"/>
        <v>4.9</v>
      </c>
      <c r="Q12" s="15">
        <f t="shared" si="0"/>
        <v>0.03</v>
      </c>
    </row>
    <row r="13" spans="1:17" ht="15.75">
      <c r="A13" s="136" t="s">
        <v>12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8"/>
    </row>
    <row r="14" spans="1:17" ht="31.5">
      <c r="A14" s="4" t="s">
        <v>184</v>
      </c>
      <c r="B14" s="4">
        <v>100</v>
      </c>
      <c r="C14" s="6">
        <v>3</v>
      </c>
      <c r="D14" s="7">
        <v>5.41</v>
      </c>
      <c r="E14" s="7">
        <v>1.2</v>
      </c>
      <c r="F14" s="7">
        <v>125.3</v>
      </c>
      <c r="G14" s="7">
        <v>0.15</v>
      </c>
      <c r="H14" s="7"/>
      <c r="I14" s="7">
        <v>3.7</v>
      </c>
      <c r="J14" s="7"/>
      <c r="K14" s="7">
        <v>1.06</v>
      </c>
      <c r="L14" s="7">
        <v>6.3</v>
      </c>
      <c r="M14" s="7">
        <v>10</v>
      </c>
      <c r="N14" s="7">
        <v>2.4</v>
      </c>
      <c r="O14" s="7">
        <v>0.01</v>
      </c>
      <c r="P14" s="7"/>
      <c r="Q14" s="7">
        <v>0.01</v>
      </c>
    </row>
    <row r="15" spans="1:17" ht="30.75" customHeight="1">
      <c r="A15" s="14" t="s">
        <v>210</v>
      </c>
      <c r="B15" s="19">
        <v>250</v>
      </c>
      <c r="C15" s="7">
        <v>5</v>
      </c>
      <c r="D15" s="7">
        <v>4.9</v>
      </c>
      <c r="E15" s="7">
        <v>14.3</v>
      </c>
      <c r="F15" s="7">
        <v>110</v>
      </c>
      <c r="G15" s="7">
        <v>0.08</v>
      </c>
      <c r="H15" s="7"/>
      <c r="I15" s="7">
        <v>10.06</v>
      </c>
      <c r="J15" s="7">
        <v>0.3</v>
      </c>
      <c r="K15" s="7"/>
      <c r="L15" s="7">
        <v>79.18</v>
      </c>
      <c r="M15" s="7">
        <v>121.7</v>
      </c>
      <c r="N15" s="7">
        <v>37.82</v>
      </c>
      <c r="O15" s="7">
        <v>2.7</v>
      </c>
      <c r="P15" s="7">
        <v>3.5</v>
      </c>
      <c r="Q15" s="7">
        <v>0.01</v>
      </c>
    </row>
    <row r="16" spans="1:17" ht="44.25" customHeight="1">
      <c r="A16" s="4" t="s">
        <v>156</v>
      </c>
      <c r="B16" s="4">
        <v>100</v>
      </c>
      <c r="C16" s="7">
        <v>13.92</v>
      </c>
      <c r="D16" s="7">
        <v>15.85</v>
      </c>
      <c r="E16" s="7">
        <v>7.1</v>
      </c>
      <c r="F16" s="7">
        <v>246.8</v>
      </c>
      <c r="G16" s="7">
        <v>0.09</v>
      </c>
      <c r="H16" s="7">
        <v>0.5</v>
      </c>
      <c r="I16" s="7">
        <v>0.12</v>
      </c>
      <c r="J16" s="7">
        <v>0.06</v>
      </c>
      <c r="K16" s="7"/>
      <c r="L16" s="7">
        <v>187.12</v>
      </c>
      <c r="M16" s="7">
        <v>273.7</v>
      </c>
      <c r="N16" s="7">
        <v>3.76</v>
      </c>
      <c r="O16" s="7">
        <v>0.72</v>
      </c>
      <c r="P16" s="7"/>
      <c r="Q16" s="7"/>
    </row>
    <row r="17" spans="1:17" ht="16.5" customHeight="1">
      <c r="A17" s="4" t="s">
        <v>66</v>
      </c>
      <c r="B17" s="4">
        <v>200</v>
      </c>
      <c r="C17" s="6">
        <v>3.93</v>
      </c>
      <c r="D17" s="7">
        <v>4.8</v>
      </c>
      <c r="E17" s="7">
        <v>18.16</v>
      </c>
      <c r="F17" s="7">
        <v>135.28</v>
      </c>
      <c r="G17" s="7">
        <v>0.04</v>
      </c>
      <c r="H17" s="7"/>
      <c r="I17" s="7">
        <v>11.78</v>
      </c>
      <c r="J17" s="7"/>
      <c r="K17" s="7">
        <v>3</v>
      </c>
      <c r="L17" s="7">
        <v>82.24</v>
      </c>
      <c r="M17" s="7">
        <v>105.11</v>
      </c>
      <c r="N17" s="7">
        <v>27.56</v>
      </c>
      <c r="O17" s="7">
        <v>1.2</v>
      </c>
      <c r="P17" s="7">
        <v>1.4</v>
      </c>
      <c r="Q17" s="7">
        <v>0.03</v>
      </c>
    </row>
    <row r="18" spans="1:17" ht="15" customHeight="1">
      <c r="A18" s="4" t="s">
        <v>63</v>
      </c>
      <c r="B18" s="14">
        <v>200</v>
      </c>
      <c r="C18" s="21">
        <v>1.36</v>
      </c>
      <c r="D18" s="22"/>
      <c r="E18" s="22">
        <v>29.2</v>
      </c>
      <c r="F18" s="22">
        <v>116.19</v>
      </c>
      <c r="G18" s="7"/>
      <c r="H18" s="7"/>
      <c r="I18" s="7"/>
      <c r="J18" s="7"/>
      <c r="K18" s="7"/>
      <c r="L18" s="7">
        <v>3.34</v>
      </c>
      <c r="M18" s="7">
        <v>5.51</v>
      </c>
      <c r="N18" s="7">
        <v>0.79</v>
      </c>
      <c r="O18" s="7">
        <v>0.09</v>
      </c>
      <c r="P18" s="7"/>
      <c r="Q18" s="7"/>
    </row>
    <row r="19" spans="1:17" ht="19.5" customHeight="1">
      <c r="A19" s="4" t="s">
        <v>18</v>
      </c>
      <c r="B19" s="4">
        <v>75</v>
      </c>
      <c r="C19" s="7">
        <v>2.82</v>
      </c>
      <c r="D19" s="7">
        <v>0.72</v>
      </c>
      <c r="E19" s="7">
        <v>27.84</v>
      </c>
      <c r="F19" s="7">
        <v>125.4</v>
      </c>
      <c r="G19" s="7">
        <v>0.08</v>
      </c>
      <c r="H19" s="7"/>
      <c r="I19" s="7"/>
      <c r="J19" s="7"/>
      <c r="K19" s="7"/>
      <c r="L19" s="7">
        <v>45</v>
      </c>
      <c r="M19" s="7">
        <v>61.5</v>
      </c>
      <c r="N19" s="7">
        <v>23</v>
      </c>
      <c r="O19" s="7">
        <v>0.15</v>
      </c>
      <c r="P19" s="7"/>
      <c r="Q19" s="7"/>
    </row>
    <row r="20" spans="1:17" ht="18.75" customHeight="1">
      <c r="A20" s="4" t="s">
        <v>10</v>
      </c>
      <c r="B20" s="4">
        <v>60</v>
      </c>
      <c r="C20" s="7">
        <v>3.16</v>
      </c>
      <c r="D20" s="7">
        <v>0.36</v>
      </c>
      <c r="E20" s="7">
        <v>20.92</v>
      </c>
      <c r="F20" s="7">
        <v>92.4</v>
      </c>
      <c r="G20" s="7">
        <v>0.045</v>
      </c>
      <c r="H20" s="7"/>
      <c r="I20" s="7"/>
      <c r="J20" s="7"/>
      <c r="K20" s="7"/>
      <c r="L20" s="7">
        <v>7.8</v>
      </c>
      <c r="M20" s="7">
        <v>44.9</v>
      </c>
      <c r="N20" s="7">
        <v>9.6</v>
      </c>
      <c r="O20" s="7">
        <v>0.24</v>
      </c>
      <c r="P20" s="7"/>
      <c r="Q20" s="7"/>
    </row>
    <row r="21" spans="1:17" ht="15.75">
      <c r="A21" s="1" t="s">
        <v>21</v>
      </c>
      <c r="B21" s="1"/>
      <c r="C21" s="15">
        <f>SUM(C14:C20)</f>
        <v>33.19</v>
      </c>
      <c r="D21" s="15">
        <f aca="true" t="shared" si="1" ref="D21:Q21">SUM(D14:D20)</f>
        <v>32.04</v>
      </c>
      <c r="E21" s="15">
        <f t="shared" si="1"/>
        <v>118.72000000000001</v>
      </c>
      <c r="F21" s="15">
        <f t="shared" si="1"/>
        <v>951.3699999999999</v>
      </c>
      <c r="G21" s="15">
        <f t="shared" si="1"/>
        <v>0.48499999999999993</v>
      </c>
      <c r="H21" s="15">
        <f t="shared" si="1"/>
        <v>0.5</v>
      </c>
      <c r="I21" s="15">
        <f t="shared" si="1"/>
        <v>25.66</v>
      </c>
      <c r="J21" s="15">
        <f t="shared" si="1"/>
        <v>0.36</v>
      </c>
      <c r="K21" s="15">
        <f t="shared" si="1"/>
        <v>4.0600000000000005</v>
      </c>
      <c r="L21" s="15">
        <f t="shared" si="1"/>
        <v>410.98</v>
      </c>
      <c r="M21" s="15">
        <f t="shared" si="1"/>
        <v>622.42</v>
      </c>
      <c r="N21" s="15">
        <f t="shared" si="1"/>
        <v>104.92999999999999</v>
      </c>
      <c r="O21" s="15">
        <f t="shared" si="1"/>
        <v>5.11</v>
      </c>
      <c r="P21" s="15">
        <f t="shared" si="1"/>
        <v>4.9</v>
      </c>
      <c r="Q21" s="15">
        <f t="shared" si="1"/>
        <v>0.05</v>
      </c>
    </row>
    <row r="22" spans="1:17" ht="15" customHeight="1">
      <c r="A22" s="136" t="s">
        <v>19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8"/>
    </row>
    <row r="23" spans="1:17" ht="20.25" customHeight="1">
      <c r="A23" s="4" t="s">
        <v>148</v>
      </c>
      <c r="B23" s="4"/>
      <c r="C23" s="85">
        <v>2.8</v>
      </c>
      <c r="D23" s="86">
        <v>1.45</v>
      </c>
      <c r="E23" s="86">
        <v>5.9</v>
      </c>
      <c r="F23" s="86">
        <v>126.75</v>
      </c>
      <c r="G23" s="86">
        <v>0.2</v>
      </c>
      <c r="H23" s="86">
        <v>0.02</v>
      </c>
      <c r="I23" s="86">
        <v>4.72</v>
      </c>
      <c r="J23" s="86">
        <v>0.02</v>
      </c>
      <c r="K23" s="86"/>
      <c r="L23" s="86">
        <v>49</v>
      </c>
      <c r="M23" s="86">
        <v>16</v>
      </c>
      <c r="N23" s="86">
        <v>16.38</v>
      </c>
      <c r="O23" s="86">
        <v>0.4</v>
      </c>
      <c r="P23" s="86">
        <v>1.06</v>
      </c>
      <c r="Q23" s="86"/>
    </row>
    <row r="24" spans="1:17" ht="45.75" customHeight="1">
      <c r="A24" s="4" t="s">
        <v>51</v>
      </c>
      <c r="B24" s="4">
        <v>200</v>
      </c>
      <c r="C24" s="16">
        <v>9.6</v>
      </c>
      <c r="D24" s="16">
        <v>12.6</v>
      </c>
      <c r="E24" s="16">
        <v>49.7</v>
      </c>
      <c r="F24" s="16">
        <v>263</v>
      </c>
      <c r="G24" s="7">
        <v>0.01</v>
      </c>
      <c r="H24" s="7">
        <v>0.2</v>
      </c>
      <c r="I24" s="7">
        <v>6</v>
      </c>
      <c r="J24" s="7">
        <v>0.12</v>
      </c>
      <c r="K24" s="7">
        <v>2</v>
      </c>
      <c r="L24" s="7">
        <v>141</v>
      </c>
      <c r="M24" s="7">
        <v>250</v>
      </c>
      <c r="N24" s="7">
        <v>30</v>
      </c>
      <c r="O24" s="7">
        <v>2.4</v>
      </c>
      <c r="P24" s="7">
        <v>1.02</v>
      </c>
      <c r="Q24" s="7">
        <v>0.01</v>
      </c>
    </row>
    <row r="25" spans="1:17" ht="22.5" customHeight="1">
      <c r="A25" s="4" t="s">
        <v>209</v>
      </c>
      <c r="B25" s="4">
        <v>13</v>
      </c>
      <c r="C25" s="134">
        <v>3</v>
      </c>
      <c r="D25" s="134">
        <v>1</v>
      </c>
      <c r="E25" s="134">
        <v>32.1</v>
      </c>
      <c r="F25" s="134">
        <v>123</v>
      </c>
      <c r="G25" s="6">
        <v>0.01</v>
      </c>
      <c r="H25" s="6"/>
      <c r="I25" s="6"/>
      <c r="J25" s="6"/>
      <c r="K25" s="6"/>
      <c r="L25" s="6">
        <v>26</v>
      </c>
      <c r="M25" s="6">
        <v>123</v>
      </c>
      <c r="N25" s="6">
        <v>15</v>
      </c>
      <c r="O25" s="6"/>
      <c r="P25" s="6"/>
      <c r="Q25" s="6"/>
    </row>
    <row r="26" spans="1:17" ht="15.75">
      <c r="A26" s="1" t="s">
        <v>21</v>
      </c>
      <c r="B26" s="1"/>
      <c r="C26" s="15">
        <f>SUM(C23:C24)</f>
        <v>12.399999999999999</v>
      </c>
      <c r="D26" s="15">
        <f aca="true" t="shared" si="2" ref="D26:Q26">SUM(D23:D24)</f>
        <v>14.049999999999999</v>
      </c>
      <c r="E26" s="15">
        <f t="shared" si="2"/>
        <v>55.6</v>
      </c>
      <c r="F26" s="15">
        <f t="shared" si="2"/>
        <v>389.75</v>
      </c>
      <c r="G26" s="15">
        <f t="shared" si="2"/>
        <v>0.21000000000000002</v>
      </c>
      <c r="H26" s="15">
        <f t="shared" si="2"/>
        <v>0.22</v>
      </c>
      <c r="I26" s="15">
        <f t="shared" si="2"/>
        <v>10.719999999999999</v>
      </c>
      <c r="J26" s="15">
        <f t="shared" si="2"/>
        <v>0.13999999999999999</v>
      </c>
      <c r="K26" s="15">
        <f t="shared" si="2"/>
        <v>2</v>
      </c>
      <c r="L26" s="15">
        <f t="shared" si="2"/>
        <v>190</v>
      </c>
      <c r="M26" s="15">
        <f t="shared" si="2"/>
        <v>266</v>
      </c>
      <c r="N26" s="15">
        <f t="shared" si="2"/>
        <v>46.379999999999995</v>
      </c>
      <c r="O26" s="15">
        <f>SUM(O23:O24)</f>
        <v>2.8</v>
      </c>
      <c r="P26" s="15">
        <f t="shared" si="2"/>
        <v>2.08</v>
      </c>
      <c r="Q26" s="15">
        <f t="shared" si="2"/>
        <v>0.01</v>
      </c>
    </row>
    <row r="27" spans="1:17" ht="17.25" customHeight="1">
      <c r="A27" s="110" t="s">
        <v>22</v>
      </c>
      <c r="B27" s="17"/>
      <c r="C27" s="11">
        <f>SUM(C12,C21,C26)</f>
        <v>69.69999999999999</v>
      </c>
      <c r="D27" s="11">
        <f>SUM(D12,D21,D26)</f>
        <v>72.16</v>
      </c>
      <c r="E27" s="11">
        <f>SUM(E12,E21,E26)</f>
        <v>282.24</v>
      </c>
      <c r="F27" s="11">
        <f>SUM(F12,F21,F26)</f>
        <v>1999.3</v>
      </c>
      <c r="G27" s="11">
        <f aca="true" t="shared" si="3" ref="G27:O27">SUM(G12,G21,G26)</f>
        <v>1.4949999999999999</v>
      </c>
      <c r="H27" s="11">
        <f>SUM(H12,H21,H26)</f>
        <v>1.22</v>
      </c>
      <c r="I27" s="11">
        <f t="shared" si="3"/>
        <v>53.17</v>
      </c>
      <c r="J27" s="11">
        <f t="shared" si="3"/>
        <v>0.72</v>
      </c>
      <c r="K27" s="11">
        <f t="shared" si="3"/>
        <v>8.36</v>
      </c>
      <c r="L27" s="11">
        <f t="shared" si="3"/>
        <v>895</v>
      </c>
      <c r="M27" s="11">
        <f t="shared" si="3"/>
        <v>1346.37</v>
      </c>
      <c r="N27" s="11">
        <f t="shared" si="3"/>
        <v>226.63</v>
      </c>
      <c r="O27" s="11">
        <f t="shared" si="3"/>
        <v>12.670000000000002</v>
      </c>
      <c r="P27" s="11">
        <f>SUM(P12,P21,P26)</f>
        <v>11.88</v>
      </c>
      <c r="Q27" s="11">
        <f>SUM(Q12,Q21,Q26)</f>
        <v>0.09</v>
      </c>
    </row>
    <row r="29" spans="8:13" ht="14.25">
      <c r="H29" s="37" t="s">
        <v>213</v>
      </c>
      <c r="I29" s="37"/>
      <c r="J29" s="37"/>
      <c r="K29" s="37"/>
      <c r="L29" s="37"/>
      <c r="M29" s="37"/>
    </row>
    <row r="30" spans="8:17" ht="14.25">
      <c r="H30" s="147" t="s">
        <v>214</v>
      </c>
      <c r="I30" s="147"/>
      <c r="J30" s="147"/>
      <c r="K30" s="147"/>
      <c r="L30" s="147"/>
      <c r="M30" s="147"/>
      <c r="N30" s="147"/>
      <c r="O30" s="147"/>
      <c r="P30" s="147"/>
      <c r="Q30" s="147"/>
    </row>
    <row r="31" spans="8:13" ht="14.25">
      <c r="H31" s="147" t="s">
        <v>215</v>
      </c>
      <c r="I31" s="147"/>
      <c r="J31" s="147"/>
      <c r="K31" s="147"/>
      <c r="L31" s="37"/>
      <c r="M31" s="37"/>
    </row>
  </sheetData>
  <sheetProtection/>
  <mergeCells count="11">
    <mergeCell ref="H30:Q30"/>
    <mergeCell ref="H31:K31"/>
    <mergeCell ref="A2:Q2"/>
    <mergeCell ref="A6:Q6"/>
    <mergeCell ref="A13:Q13"/>
    <mergeCell ref="A22:Q22"/>
    <mergeCell ref="A4:A5"/>
    <mergeCell ref="F4:F5"/>
    <mergeCell ref="B5:E5"/>
    <mergeCell ref="G4:K4"/>
    <mergeCell ref="L4:Q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8"/>
  <sheetViews>
    <sheetView zoomScale="80" zoomScaleNormal="80" zoomScalePageLayoutView="0" workbookViewId="0" topLeftCell="A1">
      <selection activeCell="A1" sqref="A1:M2"/>
    </sheetView>
  </sheetViews>
  <sheetFormatPr defaultColWidth="9.140625" defaultRowHeight="12.75"/>
  <cols>
    <col min="1" max="1" width="13.7109375" style="0" customWidth="1"/>
    <col min="13" max="13" width="18.28125" style="0" customWidth="1"/>
  </cols>
  <sheetData>
    <row r="1" spans="1:13" ht="15" customHeight="1">
      <c r="A1" s="152" t="s">
        <v>217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23.2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22.5">
      <c r="A3" s="40"/>
      <c r="B3" s="41" t="s">
        <v>76</v>
      </c>
      <c r="C3" s="41" t="s">
        <v>77</v>
      </c>
      <c r="D3" s="41" t="s">
        <v>78</v>
      </c>
      <c r="E3" s="41" t="s">
        <v>79</v>
      </c>
      <c r="F3" s="41" t="s">
        <v>80</v>
      </c>
      <c r="G3" s="41" t="s">
        <v>81</v>
      </c>
      <c r="H3" s="41" t="s">
        <v>82</v>
      </c>
      <c r="I3" s="41" t="s">
        <v>83</v>
      </c>
      <c r="J3" s="41" t="s">
        <v>84</v>
      </c>
      <c r="K3" s="41" t="s">
        <v>85</v>
      </c>
      <c r="L3" s="26" t="s">
        <v>154</v>
      </c>
      <c r="M3" s="26" t="s">
        <v>86</v>
      </c>
    </row>
    <row r="4" spans="1:13" ht="18.75">
      <c r="A4" s="92" t="s">
        <v>106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26" t="s">
        <v>107</v>
      </c>
    </row>
    <row r="5" spans="1:13" ht="18.75">
      <c r="A5" s="40" t="s">
        <v>108</v>
      </c>
      <c r="B5" s="25">
        <f>SUM('1 день'!C12)</f>
        <v>19.810000000000002</v>
      </c>
      <c r="C5" s="25">
        <f>SUM('2 день'!C12)</f>
        <v>22.120000000000005</v>
      </c>
      <c r="D5" s="25">
        <f>SUM('3 день'!C12)</f>
        <v>21.86</v>
      </c>
      <c r="E5" s="25">
        <f>SUM('4 день'!C11)</f>
        <v>22.29</v>
      </c>
      <c r="F5" s="25">
        <f>SUM('5 день'!C12)</f>
        <v>20.93</v>
      </c>
      <c r="G5" s="25">
        <f>SUM('6 день'!C12)</f>
        <v>19.79</v>
      </c>
      <c r="H5" s="25">
        <f>SUM('7 день'!C11)</f>
        <v>22.14</v>
      </c>
      <c r="I5" s="25">
        <f>SUM('8 день'!C11)</f>
        <v>22.129999999999995</v>
      </c>
      <c r="J5" s="25">
        <f>SUM('9 день'!C12)</f>
        <v>29.71</v>
      </c>
      <c r="K5" s="25">
        <f>SUM('10 день'!C12)</f>
        <v>24.11</v>
      </c>
      <c r="L5" s="42">
        <f>SUM(B5:K5)/10</f>
        <v>22.488999999999997</v>
      </c>
      <c r="M5" s="25">
        <v>22.5</v>
      </c>
    </row>
    <row r="6" spans="1:13" ht="18.75">
      <c r="A6" s="40" t="s">
        <v>3</v>
      </c>
      <c r="B6" s="25">
        <f>SUM('1 день'!D12)</f>
        <v>23.73</v>
      </c>
      <c r="C6" s="25">
        <f>SUM('2 день'!D12)</f>
        <v>20.52</v>
      </c>
      <c r="D6" s="25">
        <f>SUM('3 день'!D12)</f>
        <v>22.29</v>
      </c>
      <c r="E6" s="25">
        <f>SUM('4 день'!D11)</f>
        <v>22.849999999999998</v>
      </c>
      <c r="F6" s="25">
        <f>SUM('5 день'!D12)</f>
        <v>18.94</v>
      </c>
      <c r="G6" s="25">
        <f>SUM('6 день'!D12)</f>
        <v>24.72</v>
      </c>
      <c r="H6" s="25">
        <f>SUM('7 день'!D11)</f>
        <v>20.37</v>
      </c>
      <c r="I6" s="25">
        <f>SUM('8 день'!D11)</f>
        <v>26.419999999999998</v>
      </c>
      <c r="J6" s="25">
        <f>SUM('9 день'!D12)</f>
        <v>23.75</v>
      </c>
      <c r="K6" s="25">
        <f>SUM('10 день'!D12)</f>
        <v>26.069999999999997</v>
      </c>
      <c r="L6" s="42">
        <f>SUM(B6:K6)/10</f>
        <v>22.965999999999998</v>
      </c>
      <c r="M6" s="25">
        <v>23</v>
      </c>
    </row>
    <row r="7" spans="1:13" ht="18.75">
      <c r="A7" s="40" t="s">
        <v>4</v>
      </c>
      <c r="B7" s="25">
        <f>SUM('1 день'!E12)</f>
        <v>91.27</v>
      </c>
      <c r="C7" s="25">
        <f>SUM('2 день'!E12)</f>
        <v>86.89999999999999</v>
      </c>
      <c r="D7" s="25">
        <f>SUM('3 день'!E12)</f>
        <v>88.22999999999999</v>
      </c>
      <c r="E7" s="25">
        <f>SUM('4 день'!E11)</f>
        <v>107.35</v>
      </c>
      <c r="F7" s="25">
        <f>SUM('5 день'!E12)</f>
        <v>96.98</v>
      </c>
      <c r="G7" s="25">
        <f>SUM('6 день'!E12)</f>
        <v>95.03999999999999</v>
      </c>
      <c r="H7" s="25">
        <f>SUM('7 день'!E11)</f>
        <v>94.55999999999999</v>
      </c>
      <c r="I7" s="25">
        <f>SUM('8 день'!E11)</f>
        <v>94.68</v>
      </c>
      <c r="J7" s="25">
        <f>SUM('9 день'!E12)</f>
        <v>94.53</v>
      </c>
      <c r="K7" s="25">
        <f>SUM('10 день'!E12)</f>
        <v>107.92</v>
      </c>
      <c r="L7" s="82">
        <f>SUM(B7:K7)/10</f>
        <v>95.746</v>
      </c>
      <c r="M7" s="25">
        <v>95.75</v>
      </c>
    </row>
    <row r="8" spans="1:13" ht="18.75">
      <c r="A8" s="40" t="s">
        <v>5</v>
      </c>
      <c r="B8" s="25">
        <f>SUM('1 день'!F12)</f>
        <v>662.36</v>
      </c>
      <c r="C8" s="25">
        <f>SUM('2 день'!F12)</f>
        <v>686.0200000000001</v>
      </c>
      <c r="D8" s="25">
        <f>SUM('3 день'!F12)</f>
        <v>682.7</v>
      </c>
      <c r="E8" s="25">
        <f>SUM('4 день'!F11)</f>
        <v>680.7</v>
      </c>
      <c r="F8" s="25">
        <f>SUM('5 день'!F12)</f>
        <v>696.57</v>
      </c>
      <c r="G8" s="25">
        <f>SUM('6 день'!F12)</f>
        <v>644.14</v>
      </c>
      <c r="H8" s="25">
        <f>SUM('7 день'!F11)</f>
        <v>695.47</v>
      </c>
      <c r="I8" s="25">
        <f>SUM('8 день'!F11)</f>
        <v>695.58</v>
      </c>
      <c r="J8" s="25">
        <f>SUM('9 день'!F12)</f>
        <v>680.8</v>
      </c>
      <c r="K8" s="25">
        <f>SUM('10 день'!F12)</f>
        <v>658.1800000000001</v>
      </c>
      <c r="L8" s="60">
        <f>SUM(B8:K8)/10</f>
        <v>678.2520000000001</v>
      </c>
      <c r="M8" s="25">
        <v>678.25</v>
      </c>
    </row>
    <row r="9" spans="1:13" ht="18.75">
      <c r="A9" s="92" t="s">
        <v>12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43"/>
      <c r="M9" s="26" t="s">
        <v>109</v>
      </c>
    </row>
    <row r="10" spans="1:13" ht="18.75">
      <c r="A10" s="40" t="s">
        <v>2</v>
      </c>
      <c r="B10" s="25">
        <f>SUM('1 день'!C21)</f>
        <v>31.069999999999997</v>
      </c>
      <c r="C10" s="25">
        <f>SUM('2 день'!C21)</f>
        <v>31.68</v>
      </c>
      <c r="D10" s="25">
        <f>SUM('3 день'!C21)</f>
        <v>31.5</v>
      </c>
      <c r="E10" s="25">
        <f>SUM('4 день'!C19)</f>
        <v>31.71</v>
      </c>
      <c r="F10" s="25">
        <f>SUM('5 день'!C20)</f>
        <v>30.680000000000003</v>
      </c>
      <c r="G10" s="25">
        <f>SUM('6 день'!C21)</f>
        <v>31.34</v>
      </c>
      <c r="H10" s="25">
        <f>SUM('7 день'!C20)</f>
        <v>31.480000000000004</v>
      </c>
      <c r="I10" s="25">
        <f>SUM('8 день'!C20)</f>
        <v>31.830000000000002</v>
      </c>
      <c r="J10" s="25">
        <f>SUM('9 день'!C21)</f>
        <v>30.419999999999998</v>
      </c>
      <c r="K10" s="25">
        <f>SUM('10 день'!C21)</f>
        <v>33.19</v>
      </c>
      <c r="L10" s="43">
        <f>SUM(B10:K10)/10</f>
        <v>31.490000000000002</v>
      </c>
      <c r="M10" s="25">
        <v>31.5</v>
      </c>
    </row>
    <row r="11" spans="1:13" ht="18.75">
      <c r="A11" s="40" t="s">
        <v>3</v>
      </c>
      <c r="B11" s="25">
        <f>SUM('1 день'!D21)</f>
        <v>33.43</v>
      </c>
      <c r="C11" s="25">
        <f>SUM('2 день'!D21)</f>
        <v>32.41</v>
      </c>
      <c r="D11" s="25">
        <f>SUM('3 день'!D21)</f>
        <v>32.11</v>
      </c>
      <c r="E11" s="25">
        <f>SUM('4 день'!D19)</f>
        <v>32.04</v>
      </c>
      <c r="F11" s="25">
        <f>SUM('5 день'!D20)</f>
        <v>32</v>
      </c>
      <c r="G11" s="25">
        <f>SUM('6 день'!D21)</f>
        <v>31.369999999999997</v>
      </c>
      <c r="H11" s="25">
        <f>SUM('7 день'!D20)</f>
        <v>31.699999999999996</v>
      </c>
      <c r="I11" s="25">
        <f>SUM('8 день'!D20)</f>
        <v>32.37</v>
      </c>
      <c r="J11" s="25">
        <f>SUM('9 день'!D21)</f>
        <v>32.57</v>
      </c>
      <c r="K11" s="25">
        <f>SUM('10 день'!D21)</f>
        <v>32.04</v>
      </c>
      <c r="L11" s="84">
        <f>SUM(B11:K11)/10</f>
        <v>32.204</v>
      </c>
      <c r="M11" s="25">
        <v>32.2</v>
      </c>
    </row>
    <row r="12" spans="1:13" ht="18.75">
      <c r="A12" s="40" t="s">
        <v>4</v>
      </c>
      <c r="B12" s="25">
        <f>SUM('1 день'!E21)</f>
        <v>133.57</v>
      </c>
      <c r="C12" s="25">
        <f>SUM('2 день'!E21)</f>
        <v>134.76</v>
      </c>
      <c r="D12" s="25">
        <f>SUM('3 день'!E21)</f>
        <v>134.04000000000002</v>
      </c>
      <c r="E12" s="25">
        <f>SUM('4 день'!E19)</f>
        <v>134</v>
      </c>
      <c r="F12" s="25">
        <f>SUM('5 день'!E20)</f>
        <v>136.85000000000002</v>
      </c>
      <c r="G12" s="25">
        <f>SUM('6 день'!E21)</f>
        <v>134.34000000000003</v>
      </c>
      <c r="H12" s="25">
        <f>SUM('7 день'!E20)</f>
        <v>134.76999999999998</v>
      </c>
      <c r="I12" s="25">
        <f>SUM('8 день'!E20)</f>
        <v>143.93</v>
      </c>
      <c r="J12" s="25">
        <f>SUM('9 день'!E21)</f>
        <v>135.56</v>
      </c>
      <c r="K12" s="25">
        <f>SUM('10 день'!E21)</f>
        <v>118.72000000000001</v>
      </c>
      <c r="L12" s="84">
        <f>SUM(B12:K12)/10</f>
        <v>134.054</v>
      </c>
      <c r="M12" s="25">
        <v>134.05</v>
      </c>
    </row>
    <row r="13" spans="1:13" ht="18.75">
      <c r="A13" s="40" t="s">
        <v>5</v>
      </c>
      <c r="B13" s="25">
        <f>SUM('1 день'!F21)</f>
        <v>949.8199999999999</v>
      </c>
      <c r="C13" s="25">
        <f>SUM('2 день'!F21)</f>
        <v>939.1999999999999</v>
      </c>
      <c r="D13" s="25">
        <f>SUM('3 день'!F21)</f>
        <v>933.69</v>
      </c>
      <c r="E13" s="25">
        <f>SUM('4 день'!F19)</f>
        <v>955.8199999999999</v>
      </c>
      <c r="F13" s="25">
        <f>SUM('5 день'!F20)</f>
        <v>939.0899999999999</v>
      </c>
      <c r="G13" s="25">
        <f>SUM('6 день'!F21)</f>
        <v>949.5999999999999</v>
      </c>
      <c r="H13" s="25">
        <f>SUM('7 день'!F20)</f>
        <v>979.46</v>
      </c>
      <c r="I13" s="25">
        <f>SUM('8 день'!F20)</f>
        <v>949.99</v>
      </c>
      <c r="J13" s="25">
        <f>SUM('9 день'!F21)</f>
        <v>947.4399999999999</v>
      </c>
      <c r="K13" s="25">
        <f>SUM('10 день'!F21)</f>
        <v>951.3699999999999</v>
      </c>
      <c r="L13" s="60">
        <f>SUM(B13:K13)/10</f>
        <v>949.548</v>
      </c>
      <c r="M13" s="25">
        <v>949.55</v>
      </c>
    </row>
    <row r="14" spans="1:13" ht="18.75">
      <c r="A14" s="92" t="s">
        <v>19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43"/>
      <c r="M14" s="26" t="s">
        <v>195</v>
      </c>
    </row>
    <row r="15" spans="1:13" ht="18.75">
      <c r="A15" s="40" t="s">
        <v>2</v>
      </c>
      <c r="B15" s="25">
        <f>SUM('1 день'!C26)</f>
        <v>13.8</v>
      </c>
      <c r="C15" s="25">
        <f>SUM('2 день'!C25)</f>
        <v>8.2</v>
      </c>
      <c r="D15" s="25">
        <f>SUM('3 день'!C26)</f>
        <v>18.799999999999997</v>
      </c>
      <c r="E15" s="25">
        <f>SUM('4 день'!C23)</f>
        <v>13.5</v>
      </c>
      <c r="F15" s="25">
        <f>SUM('5 день'!C25)</f>
        <v>13.9</v>
      </c>
      <c r="G15" s="25">
        <f>SUM('6 день'!C26)</f>
        <v>13.8</v>
      </c>
      <c r="H15" s="25">
        <f>SUM('7 день'!C24)</f>
        <v>13.7</v>
      </c>
      <c r="I15" s="25">
        <f>SUM('8 день'!C24)</f>
        <v>13.3</v>
      </c>
      <c r="J15" s="25">
        <f>SUM('9 день'!C26)</f>
        <v>13.9</v>
      </c>
      <c r="K15" s="25">
        <f>SUM('10 день'!C26)</f>
        <v>12.399999999999999</v>
      </c>
      <c r="L15" s="43">
        <f>SUM(B15:K15)/10</f>
        <v>13.530000000000001</v>
      </c>
      <c r="M15" s="25">
        <v>13.5</v>
      </c>
    </row>
    <row r="16" spans="1:13" ht="18.75">
      <c r="A16" s="40" t="s">
        <v>3</v>
      </c>
      <c r="B16" s="25">
        <f>SUM('1 день'!D26)</f>
        <v>13.759999999999998</v>
      </c>
      <c r="C16" s="25">
        <f>SUM('2 день'!D25)</f>
        <v>7.9</v>
      </c>
      <c r="D16" s="25">
        <f>SUM('3 день'!D26)</f>
        <v>16.7</v>
      </c>
      <c r="E16" s="25">
        <f>SUM('4 день'!D23)</f>
        <v>16.099999999999998</v>
      </c>
      <c r="F16" s="25">
        <f>SUM('5 день'!D25)</f>
        <v>13.4</v>
      </c>
      <c r="G16" s="25">
        <f>SUM('6 день'!D26)</f>
        <v>15.36</v>
      </c>
      <c r="H16" s="25">
        <f>SUM('7 день'!D24)</f>
        <v>15.3</v>
      </c>
      <c r="I16" s="25">
        <f>SUM('8 день'!D24)</f>
        <v>13.8</v>
      </c>
      <c r="J16" s="25">
        <f>SUM('9 день'!D26)</f>
        <v>11.6</v>
      </c>
      <c r="K16" s="25">
        <f>SUM('10 день'!D26)</f>
        <v>14.049999999999999</v>
      </c>
      <c r="L16" s="84">
        <f>SUM(B16:K16)/10</f>
        <v>13.797</v>
      </c>
      <c r="M16" s="25">
        <v>13.8</v>
      </c>
    </row>
    <row r="17" spans="1:13" ht="18.75">
      <c r="A17" s="40" t="s">
        <v>4</v>
      </c>
      <c r="B17" s="25">
        <f>SUM('1 день'!E26)</f>
        <v>58.26</v>
      </c>
      <c r="C17" s="25">
        <f>SUM('2 день'!E25)</f>
        <v>34.2</v>
      </c>
      <c r="D17" s="25">
        <f>SUM('3 день'!E26)</f>
        <v>82.2</v>
      </c>
      <c r="E17" s="25">
        <f>SUM('4 день'!E23)</f>
        <v>58</v>
      </c>
      <c r="F17" s="25">
        <f>SUM('5 день'!E25)</f>
        <v>58.5</v>
      </c>
      <c r="G17" s="25">
        <f>SUM('6 день'!E26)</f>
        <v>55.36</v>
      </c>
      <c r="H17" s="25">
        <f>SUM('7 день'!E24)</f>
        <v>58.2</v>
      </c>
      <c r="I17" s="25">
        <f>SUM('8 день'!E24)</f>
        <v>56.4</v>
      </c>
      <c r="J17" s="25">
        <f>SUM('9 день'!E26)</f>
        <v>58.5</v>
      </c>
      <c r="K17" s="25">
        <f>SUM('10 день'!E26)</f>
        <v>55.6</v>
      </c>
      <c r="L17" s="84">
        <f>SUM(B17:K17)/10</f>
        <v>57.522000000000006</v>
      </c>
      <c r="M17" s="25">
        <v>57.45</v>
      </c>
    </row>
    <row r="18" spans="1:13" ht="18.75">
      <c r="A18" s="40" t="s">
        <v>5</v>
      </c>
      <c r="B18" s="25">
        <f>SUM('1 день'!F26)</f>
        <v>409</v>
      </c>
      <c r="C18" s="25">
        <f>SUM('2 день'!F25)</f>
        <v>126</v>
      </c>
      <c r="D18" s="25">
        <f>SUM('3 день'!F26)</f>
        <v>690</v>
      </c>
      <c r="E18" s="25">
        <f>SUM('4 день'!F23)</f>
        <v>405.6</v>
      </c>
      <c r="F18" s="25">
        <f>SUM('5 день'!F25)</f>
        <v>402</v>
      </c>
      <c r="G18" s="25">
        <f>SUM('6 день'!F26)</f>
        <v>409.2</v>
      </c>
      <c r="H18" s="25">
        <f>SUM('7 день'!F24)</f>
        <v>420.2</v>
      </c>
      <c r="I18" s="25">
        <f>SUM('8 день'!F24)</f>
        <v>409.4</v>
      </c>
      <c r="J18" s="25">
        <f>SUM('9 день'!F26)</f>
        <v>408.3</v>
      </c>
      <c r="K18" s="25">
        <f>SUM('10 день'!F26)</f>
        <v>389.75</v>
      </c>
      <c r="L18" s="60">
        <f>SUM(B18:K18)/10</f>
        <v>406.945</v>
      </c>
      <c r="M18" s="25">
        <v>406.95</v>
      </c>
    </row>
    <row r="19" spans="1:13" ht="18.75">
      <c r="A19" s="92" t="s">
        <v>88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42"/>
      <c r="M19" s="26" t="s">
        <v>194</v>
      </c>
    </row>
    <row r="20" spans="1:13" ht="18.75">
      <c r="A20" s="40" t="s">
        <v>2</v>
      </c>
      <c r="B20" s="25">
        <f>SUM(B5,B10,B15)</f>
        <v>64.67999999999999</v>
      </c>
      <c r="C20" s="25">
        <f aca="true" t="shared" si="0" ref="C20:K22">SUM(C5,C10,C15)</f>
        <v>62</v>
      </c>
      <c r="D20" s="25">
        <f t="shared" si="0"/>
        <v>72.16</v>
      </c>
      <c r="E20" s="25">
        <f t="shared" si="0"/>
        <v>67.5</v>
      </c>
      <c r="F20" s="25">
        <f t="shared" si="0"/>
        <v>65.51</v>
      </c>
      <c r="G20" s="25">
        <f t="shared" si="0"/>
        <v>64.92999999999999</v>
      </c>
      <c r="H20" s="25">
        <f t="shared" si="0"/>
        <v>67.32000000000001</v>
      </c>
      <c r="I20" s="25">
        <f t="shared" si="0"/>
        <v>67.25999999999999</v>
      </c>
      <c r="J20" s="25">
        <f t="shared" si="0"/>
        <v>74.03</v>
      </c>
      <c r="K20" s="25">
        <f t="shared" si="0"/>
        <v>69.69999999999999</v>
      </c>
      <c r="L20" s="52">
        <f>SUM(B20:K20)/10</f>
        <v>67.50899999999999</v>
      </c>
      <c r="M20" s="53">
        <v>67.5</v>
      </c>
    </row>
    <row r="21" spans="1:13" ht="18.75">
      <c r="A21" s="40" t="s">
        <v>3</v>
      </c>
      <c r="B21" s="25">
        <f>SUM(B6,B11,B16)</f>
        <v>70.91999999999999</v>
      </c>
      <c r="C21" s="25">
        <f t="shared" si="0"/>
        <v>60.82999999999999</v>
      </c>
      <c r="D21" s="25">
        <f t="shared" si="0"/>
        <v>71.1</v>
      </c>
      <c r="E21" s="25">
        <f t="shared" si="0"/>
        <v>70.99</v>
      </c>
      <c r="F21" s="25">
        <f t="shared" si="0"/>
        <v>64.34</v>
      </c>
      <c r="G21" s="25">
        <f t="shared" si="0"/>
        <v>71.44999999999999</v>
      </c>
      <c r="H21" s="25">
        <f t="shared" si="0"/>
        <v>67.36999999999999</v>
      </c>
      <c r="I21" s="25">
        <f t="shared" si="0"/>
        <v>72.58999999999999</v>
      </c>
      <c r="J21" s="25">
        <f t="shared" si="0"/>
        <v>67.92</v>
      </c>
      <c r="K21" s="25">
        <f t="shared" si="0"/>
        <v>72.16</v>
      </c>
      <c r="L21" s="52">
        <f>SUM(B21:K21)/10</f>
        <v>68.96699999999998</v>
      </c>
      <c r="M21" s="53">
        <v>69</v>
      </c>
    </row>
    <row r="22" spans="1:13" ht="18.75">
      <c r="A22" s="40" t="s">
        <v>4</v>
      </c>
      <c r="B22" s="25">
        <f>SUM(B7,B12,B17)</f>
        <v>283.09999999999997</v>
      </c>
      <c r="C22" s="25">
        <f t="shared" si="0"/>
        <v>255.85999999999996</v>
      </c>
      <c r="D22" s="25">
        <v>303.7</v>
      </c>
      <c r="E22" s="25">
        <f t="shared" si="0"/>
        <v>299.35</v>
      </c>
      <c r="F22" s="25">
        <f t="shared" si="0"/>
        <v>292.33000000000004</v>
      </c>
      <c r="G22" s="25">
        <f t="shared" si="0"/>
        <v>284.74</v>
      </c>
      <c r="H22" s="25">
        <f t="shared" si="0"/>
        <v>287.53</v>
      </c>
      <c r="I22" s="25">
        <f t="shared" si="0"/>
        <v>295.01</v>
      </c>
      <c r="J22" s="25">
        <f t="shared" si="0"/>
        <v>288.59000000000003</v>
      </c>
      <c r="K22" s="25">
        <f t="shared" si="0"/>
        <v>282.24</v>
      </c>
      <c r="L22" s="60">
        <f>SUM(B22:K22)/10</f>
        <v>287.245</v>
      </c>
      <c r="M22" s="53">
        <v>287.25</v>
      </c>
    </row>
    <row r="23" spans="1:13" ht="18.75">
      <c r="A23" s="40" t="s">
        <v>5</v>
      </c>
      <c r="B23" s="25">
        <f aca="true" t="shared" si="1" ref="B23:K23">SUM(B8,B13,B18)</f>
        <v>2021.1799999999998</v>
      </c>
      <c r="C23" s="25">
        <f t="shared" si="1"/>
        <v>1751.22</v>
      </c>
      <c r="D23" s="25">
        <f t="shared" si="1"/>
        <v>2306.3900000000003</v>
      </c>
      <c r="E23" s="25">
        <f t="shared" si="1"/>
        <v>2042.12</v>
      </c>
      <c r="F23" s="25">
        <f t="shared" si="1"/>
        <v>2037.6599999999999</v>
      </c>
      <c r="G23" s="25">
        <f t="shared" si="1"/>
        <v>2002.9399999999998</v>
      </c>
      <c r="H23" s="25">
        <f t="shared" si="1"/>
        <v>2095.13</v>
      </c>
      <c r="I23" s="25">
        <f t="shared" si="1"/>
        <v>2054.9700000000003</v>
      </c>
      <c r="J23" s="25">
        <f t="shared" si="1"/>
        <v>2036.5399999999997</v>
      </c>
      <c r="K23" s="25">
        <f t="shared" si="1"/>
        <v>1999.3</v>
      </c>
      <c r="L23" s="60">
        <f>SUM(B23:K23)/10</f>
        <v>2034.7450000000001</v>
      </c>
      <c r="M23" s="53">
        <v>2034.75</v>
      </c>
    </row>
    <row r="25" spans="6:11" ht="14.25">
      <c r="F25" s="37" t="s">
        <v>213</v>
      </c>
      <c r="G25" s="37"/>
      <c r="H25" s="37"/>
      <c r="I25" s="37"/>
      <c r="J25" s="37"/>
      <c r="K25" s="37"/>
    </row>
    <row r="26" spans="6:15" ht="14.25">
      <c r="F26" s="147" t="s">
        <v>214</v>
      </c>
      <c r="G26" s="147"/>
      <c r="H26" s="147"/>
      <c r="I26" s="147"/>
      <c r="J26" s="147"/>
      <c r="K26" s="147"/>
      <c r="L26" s="147"/>
      <c r="M26" s="147"/>
      <c r="N26" s="147"/>
      <c r="O26" s="147"/>
    </row>
    <row r="27" spans="6:11" ht="14.25">
      <c r="F27" s="147" t="s">
        <v>215</v>
      </c>
      <c r="G27" s="147"/>
      <c r="H27" s="147"/>
      <c r="I27" s="147"/>
      <c r="J27" s="37"/>
      <c r="K27" s="37"/>
    </row>
    <row r="28" ht="14.25">
      <c r="J28" s="112"/>
    </row>
  </sheetData>
  <sheetProtection/>
  <mergeCells count="3">
    <mergeCell ref="A1:M2"/>
    <mergeCell ref="F26:O26"/>
    <mergeCell ref="F27:I27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3"/>
  <sheetViews>
    <sheetView zoomScale="75" zoomScaleNormal="75" zoomScalePageLayoutView="0" workbookViewId="0" topLeftCell="A61">
      <selection activeCell="A1" sqref="A1:M2"/>
    </sheetView>
  </sheetViews>
  <sheetFormatPr defaultColWidth="9.140625" defaultRowHeight="12.75"/>
  <cols>
    <col min="1" max="1" width="11.140625" style="0" customWidth="1"/>
    <col min="13" max="13" width="12.00390625" style="0" customWidth="1"/>
  </cols>
  <sheetData>
    <row r="1" spans="1:13" ht="12.75">
      <c r="A1" s="152" t="s">
        <v>221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4"/>
      <c r="M1" s="154"/>
    </row>
    <row r="2" spans="1:13" ht="32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60">
      <c r="A3" s="25"/>
      <c r="B3" s="19" t="s">
        <v>76</v>
      </c>
      <c r="C3" s="19" t="s">
        <v>77</v>
      </c>
      <c r="D3" s="19" t="s">
        <v>78</v>
      </c>
      <c r="E3" s="19" t="s">
        <v>79</v>
      </c>
      <c r="F3" s="19" t="s">
        <v>80</v>
      </c>
      <c r="G3" s="19" t="s">
        <v>81</v>
      </c>
      <c r="H3" s="19" t="s">
        <v>82</v>
      </c>
      <c r="I3" s="19" t="s">
        <v>83</v>
      </c>
      <c r="J3" s="19" t="s">
        <v>84</v>
      </c>
      <c r="K3" s="19" t="s">
        <v>85</v>
      </c>
      <c r="L3" s="14" t="s">
        <v>154</v>
      </c>
      <c r="M3" s="14" t="s">
        <v>86</v>
      </c>
    </row>
    <row r="4" spans="1:13" ht="20.25">
      <c r="A4" s="33" t="s">
        <v>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9"/>
      <c r="M4" s="51" t="s">
        <v>196</v>
      </c>
    </row>
    <row r="5" spans="1:13" ht="15.75">
      <c r="A5" s="31" t="s">
        <v>23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19"/>
      <c r="M5" s="51"/>
    </row>
    <row r="6" spans="1:13" ht="15.75">
      <c r="A6" s="54" t="s">
        <v>32</v>
      </c>
      <c r="B6" s="55">
        <f>SUM('1 день'!G12)</f>
        <v>0.24</v>
      </c>
      <c r="C6" s="55">
        <f>SUM('2 день'!G12)</f>
        <v>0.265</v>
      </c>
      <c r="D6" s="55">
        <f>SUM('3 день'!G12)</f>
        <v>0.31</v>
      </c>
      <c r="E6" s="55">
        <f>SUM('4 день'!G11)</f>
        <v>0.27</v>
      </c>
      <c r="F6" s="55">
        <f>SUM('5 день'!G12)</f>
        <v>0.25</v>
      </c>
      <c r="G6" s="55">
        <f>SUM('6 день'!G12)</f>
        <v>0.365</v>
      </c>
      <c r="H6" s="55">
        <f>SUM('7 день'!G11)</f>
        <v>0.27</v>
      </c>
      <c r="I6" s="55">
        <f>SUM('8 день'!G11)</f>
        <v>0.33999999999999997</v>
      </c>
      <c r="J6" s="55">
        <f>SUM('9 день'!G12)</f>
        <v>0.35</v>
      </c>
      <c r="K6" s="55">
        <f>SUM('10 день'!G12)</f>
        <v>0.7999999999999999</v>
      </c>
      <c r="L6" s="56">
        <f>SUM(B6:K6)/10</f>
        <v>0.346</v>
      </c>
      <c r="M6" s="57">
        <v>0.35</v>
      </c>
    </row>
    <row r="7" spans="1:13" ht="15.75">
      <c r="A7" s="54" t="s">
        <v>101</v>
      </c>
      <c r="B7" s="55">
        <f>SUM('1 день'!H12)</f>
        <v>0.42</v>
      </c>
      <c r="C7" s="55">
        <f>SUM('2 день'!H12)</f>
        <v>0.35</v>
      </c>
      <c r="D7" s="55">
        <f>SUM('3 день'!H12)</f>
        <v>0.4</v>
      </c>
      <c r="E7" s="55">
        <f>SUM('4 день'!H11)</f>
        <v>0.36</v>
      </c>
      <c r="F7" s="55">
        <f>SUM('5 день'!H12)</f>
        <v>0.43000000000000005</v>
      </c>
      <c r="G7" s="55">
        <f>SUM('6 день'!H12)</f>
        <v>0.38</v>
      </c>
      <c r="H7" s="55">
        <f>SUM('7 день'!H11)</f>
        <v>0.4</v>
      </c>
      <c r="I7" s="55">
        <f>SUM('8 день'!H11)</f>
        <v>0.4</v>
      </c>
      <c r="J7" s="55">
        <f>SUM('9 день'!H12)</f>
        <v>0.36</v>
      </c>
      <c r="K7" s="55">
        <f>SUM('10 день'!H12)</f>
        <v>0.5</v>
      </c>
      <c r="L7" s="56">
        <f>SUM(B7:K7)/10</f>
        <v>0.39999999999999997</v>
      </c>
      <c r="M7" s="57">
        <v>0.4</v>
      </c>
    </row>
    <row r="8" spans="1:13" ht="15.75">
      <c r="A8" s="54" t="s">
        <v>25</v>
      </c>
      <c r="B8" s="58">
        <f>SUM('1 день'!I12)</f>
        <v>16.12</v>
      </c>
      <c r="C8" s="55">
        <f>SUM('2 день'!I12)</f>
        <v>18.060000000000002</v>
      </c>
      <c r="D8" s="55">
        <f>SUM('3 день'!I12)</f>
        <v>17.98</v>
      </c>
      <c r="E8" s="55">
        <f>SUM('4 день'!I11)</f>
        <v>18.02</v>
      </c>
      <c r="F8" s="55">
        <f>SUM('5 день'!I12)</f>
        <v>17.26</v>
      </c>
      <c r="G8" s="55">
        <f>SUM('6 день'!I12)</f>
        <v>14.9</v>
      </c>
      <c r="H8" s="55">
        <f>SUM('7 день'!I11)</f>
        <v>18.37</v>
      </c>
      <c r="I8" s="55">
        <f>SUM('8 день'!I11)</f>
        <v>20.04</v>
      </c>
      <c r="J8" s="55">
        <f>SUM('9 день'!I12)</f>
        <v>17.42</v>
      </c>
      <c r="K8" s="55">
        <f>SUM('10 день'!I12)</f>
        <v>16.790000000000003</v>
      </c>
      <c r="L8" s="56">
        <f>SUM(B8:K8)/10</f>
        <v>17.496000000000002</v>
      </c>
      <c r="M8" s="57">
        <v>17.5</v>
      </c>
    </row>
    <row r="9" spans="1:13" ht="15.75">
      <c r="A9" s="54" t="s">
        <v>26</v>
      </c>
      <c r="B9" s="55">
        <f>SUM('1 день'!J12)</f>
        <v>0.22</v>
      </c>
      <c r="C9" s="55">
        <f>SUM('2 день'!J12)</f>
        <v>0.245</v>
      </c>
      <c r="D9" s="55">
        <f>SUM('3 день'!J12)</f>
        <v>0.26</v>
      </c>
      <c r="E9" s="55">
        <f>SUM('4 день'!J11)</f>
        <v>0.21000000000000002</v>
      </c>
      <c r="F9" s="55">
        <f>SUM('5 день'!J12)</f>
        <v>0.23</v>
      </c>
      <c r="G9" s="55">
        <f>SUM('6 день'!J12)</f>
        <v>0.22000000000000003</v>
      </c>
      <c r="H9" s="55">
        <f>SUM('7 день'!J11)</f>
        <v>0.24000000000000002</v>
      </c>
      <c r="I9" s="55">
        <f>SUM('8 день'!J11)</f>
        <v>0.19</v>
      </c>
      <c r="J9" s="55">
        <f>SUM('9 день'!J12)</f>
        <v>0.21</v>
      </c>
      <c r="K9" s="55">
        <f>SUM('10 день'!J12)</f>
        <v>0.22</v>
      </c>
      <c r="L9" s="101">
        <f>SUM(B9:K9)/10</f>
        <v>0.2245</v>
      </c>
      <c r="M9" s="57">
        <v>0.225</v>
      </c>
    </row>
    <row r="10" spans="1:13" ht="15.75">
      <c r="A10" s="54" t="s">
        <v>27</v>
      </c>
      <c r="B10" s="55">
        <f>SUM('1 день'!K12)</f>
        <v>3.2</v>
      </c>
      <c r="C10" s="55">
        <f>SUM('2 день'!K12)</f>
        <v>3.06</v>
      </c>
      <c r="D10" s="55">
        <f>SUM('3 день'!K12)</f>
        <v>3.05</v>
      </c>
      <c r="E10" s="55">
        <f>SUM('4 день'!K11)</f>
        <v>3.01</v>
      </c>
      <c r="F10" s="55">
        <f>SUM('5 день'!K12)</f>
        <v>3.01</v>
      </c>
      <c r="G10" s="55">
        <f>SUM('6 день'!K12)</f>
        <v>3.06</v>
      </c>
      <c r="H10" s="55">
        <f>SUM('7 день'!K11)</f>
        <v>3.4</v>
      </c>
      <c r="I10" s="55">
        <f>SUM('8 день'!K11)</f>
        <v>3</v>
      </c>
      <c r="J10" s="55">
        <f>SUM('9 день'!K12)</f>
        <v>2.9000000000000004</v>
      </c>
      <c r="K10" s="55">
        <f>SUM('10 день'!K12)</f>
        <v>2.3</v>
      </c>
      <c r="L10" s="56">
        <f>SUM(B10:K10)/10</f>
        <v>2.9989999999999997</v>
      </c>
      <c r="M10" s="57">
        <v>3</v>
      </c>
    </row>
    <row r="11" spans="1:13" ht="15.75">
      <c r="A11" s="31" t="s">
        <v>89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19"/>
      <c r="M11" s="51"/>
    </row>
    <row r="12" spans="1:13" ht="15.75">
      <c r="A12" s="61" t="s">
        <v>28</v>
      </c>
      <c r="B12" s="62">
        <f>SUM('1 день'!L12)</f>
        <v>307.32</v>
      </c>
      <c r="C12" s="62">
        <f>SUM('2 день'!L12)</f>
        <v>301.61</v>
      </c>
      <c r="D12" s="62">
        <f>SUM('3 день'!L12)</f>
        <v>317.88</v>
      </c>
      <c r="E12" s="62">
        <f>SUM('4 день'!L11)</f>
        <v>288.93</v>
      </c>
      <c r="F12" s="62">
        <f>SUM('5 день'!L12)</f>
        <v>295.66</v>
      </c>
      <c r="G12" s="62">
        <f>SUM('6 день'!L12)</f>
        <v>296.94000000000005</v>
      </c>
      <c r="H12" s="62">
        <f>SUM('7 день'!L11)</f>
        <v>299.73</v>
      </c>
      <c r="I12" s="62">
        <f>SUM('8 день'!L11)</f>
        <v>297.96000000000004</v>
      </c>
      <c r="J12" s="62">
        <f>SUM('9 день'!L12)</f>
        <v>300.1</v>
      </c>
      <c r="K12" s="62">
        <f>SUM('10 день'!L12)</f>
        <v>294.02000000000004</v>
      </c>
      <c r="L12" s="63">
        <f aca="true" t="shared" si="0" ref="L12:L17">SUM(B12:K12)/10</f>
        <v>300.015</v>
      </c>
      <c r="M12" s="64">
        <v>300</v>
      </c>
    </row>
    <row r="13" spans="1:13" ht="15.75">
      <c r="A13" s="61" t="s">
        <v>90</v>
      </c>
      <c r="B13" s="62">
        <f>SUM('1 день'!M12)</f>
        <v>448.84000000000003</v>
      </c>
      <c r="C13" s="62">
        <f>SUM('2 день'!M12)</f>
        <v>436.8</v>
      </c>
      <c r="D13" s="62">
        <f>SUM('3 день'!M12)</f>
        <v>452.77000000000004</v>
      </c>
      <c r="E13" s="62">
        <f>SUM('4 день'!M11)</f>
        <v>452.29</v>
      </c>
      <c r="F13" s="62">
        <f>SUM('5 день'!M12)</f>
        <v>460.42</v>
      </c>
      <c r="G13" s="62">
        <f>SUM('6 день'!M12)</f>
        <v>424.43</v>
      </c>
      <c r="H13" s="62">
        <f>SUM('7 день'!M11)</f>
        <v>449.91</v>
      </c>
      <c r="I13" s="62">
        <f>SUM('8 день'!M11)</f>
        <v>458.49000000000007</v>
      </c>
      <c r="J13" s="62">
        <f>SUM('8 день'!M11)</f>
        <v>458.49000000000007</v>
      </c>
      <c r="K13" s="62">
        <f>SUM('10 день'!M12)</f>
        <v>457.95</v>
      </c>
      <c r="L13" s="63">
        <f t="shared" si="0"/>
        <v>450.03900000000004</v>
      </c>
      <c r="M13" s="64">
        <v>450</v>
      </c>
    </row>
    <row r="14" spans="1:13" ht="15.75">
      <c r="A14" s="61" t="s">
        <v>87</v>
      </c>
      <c r="B14" s="65">
        <f>SUM('1 день'!N12)</f>
        <v>77.83</v>
      </c>
      <c r="C14" s="62">
        <f>SUM('2 день'!N12)</f>
        <v>74.79</v>
      </c>
      <c r="D14" s="62">
        <f>SUM('3 день'!N12)</f>
        <v>78.37</v>
      </c>
      <c r="E14" s="62">
        <f>SUM('4 день'!N11)</f>
        <v>76.02</v>
      </c>
      <c r="F14" s="62">
        <f>SUM('5 день'!N12)</f>
        <v>86.63000000000001</v>
      </c>
      <c r="G14" s="62">
        <f>SUM('6 день'!N12)</f>
        <v>77.82000000000001</v>
      </c>
      <c r="H14" s="62">
        <f>SUM('7 день'!N11)</f>
        <v>66.83</v>
      </c>
      <c r="I14" s="62">
        <f>SUM('8 день'!N11)</f>
        <v>66.88</v>
      </c>
      <c r="J14" s="62">
        <f>SUM('9 день'!N12)</f>
        <v>69.5</v>
      </c>
      <c r="K14" s="62">
        <f>SUM('10 день'!N12)</f>
        <v>75.32</v>
      </c>
      <c r="L14" s="113">
        <f t="shared" si="0"/>
        <v>74.999</v>
      </c>
      <c r="M14" s="64">
        <v>75</v>
      </c>
    </row>
    <row r="15" spans="1:13" ht="15.75">
      <c r="A15" s="61" t="s">
        <v>31</v>
      </c>
      <c r="B15" s="62">
        <f>SUM('1 день'!O12)</f>
        <v>4.25</v>
      </c>
      <c r="C15" s="62">
        <f>SUM('2 день'!O12)</f>
        <v>4.362</v>
      </c>
      <c r="D15" s="62">
        <f>SUM('3 день'!O12)</f>
        <v>4.130000000000001</v>
      </c>
      <c r="E15" s="62">
        <f>SUM('4 день'!O11)</f>
        <v>3.49</v>
      </c>
      <c r="F15" s="62">
        <f>SUM('5 день'!O12)</f>
        <v>4.01</v>
      </c>
      <c r="G15" s="62">
        <f>SUM('6 день'!O12)</f>
        <v>4.58</v>
      </c>
      <c r="H15" s="62">
        <f>SUM('7 день'!O11)</f>
        <v>3.722</v>
      </c>
      <c r="I15" s="62">
        <f>SUM('8 день'!O11)</f>
        <v>4.18</v>
      </c>
      <c r="J15" s="62">
        <f>SUM('9 день'!O12)</f>
        <v>4.98</v>
      </c>
      <c r="K15" s="62">
        <f>SUM('10 день'!O12)</f>
        <v>4.76</v>
      </c>
      <c r="L15" s="113">
        <f t="shared" si="0"/>
        <v>4.2463999999999995</v>
      </c>
      <c r="M15" s="64">
        <v>4.25</v>
      </c>
    </row>
    <row r="16" spans="1:13" ht="15.75">
      <c r="A16" s="61" t="s">
        <v>99</v>
      </c>
      <c r="B16" s="62">
        <f>SUM('1 день'!P12)</f>
        <v>5</v>
      </c>
      <c r="C16" s="62">
        <f>SUM('2 день'!P12)</f>
        <v>3</v>
      </c>
      <c r="D16" s="62">
        <f>SUM('3 день'!P12)</f>
        <v>3</v>
      </c>
      <c r="E16" s="62">
        <f>SUM('4 день'!P11)</f>
        <v>2.5</v>
      </c>
      <c r="F16" s="62">
        <f>SUM('5 день'!P12)</f>
        <v>2.2</v>
      </c>
      <c r="G16" s="62">
        <f>SUM('6 день'!P12)</f>
        <v>2.5</v>
      </c>
      <c r="H16" s="62">
        <f>SUM('7 день'!P11)</f>
        <v>3.5</v>
      </c>
      <c r="I16" s="62">
        <f>SUM('8 день'!P11)</f>
        <v>3.3</v>
      </c>
      <c r="J16" s="62">
        <f>SUM('9 день'!P12)</f>
        <v>5.109999999999999</v>
      </c>
      <c r="K16" s="62">
        <f>SUM('10 день'!P12)</f>
        <v>4.9</v>
      </c>
      <c r="L16" s="113">
        <f t="shared" si="0"/>
        <v>3.501</v>
      </c>
      <c r="M16" s="64">
        <v>3.5</v>
      </c>
    </row>
    <row r="17" spans="1:13" ht="15.75">
      <c r="A17" s="61" t="s">
        <v>100</v>
      </c>
      <c r="B17" s="62">
        <f>SUM('1 день'!Q12)</f>
        <v>0</v>
      </c>
      <c r="C17" s="62">
        <f>SUM('2 день'!Q12)</f>
        <v>0.02</v>
      </c>
      <c r="D17" s="62">
        <f>SUM('3 день'!Q12)</f>
        <v>0.03</v>
      </c>
      <c r="E17" s="62">
        <f>SUM('4 день'!Q11)</f>
        <v>0.06</v>
      </c>
      <c r="F17" s="62">
        <f>SUM('5 день'!Q12)</f>
        <v>0.05</v>
      </c>
      <c r="G17" s="62">
        <f>SUM('6 день'!Q12)</f>
        <v>0.02</v>
      </c>
      <c r="H17" s="62">
        <f>SUM('7 день'!Q11)</f>
        <v>0.02</v>
      </c>
      <c r="I17" s="62">
        <f>SUM('8 день'!Q11)</f>
        <v>0.02</v>
      </c>
      <c r="J17" s="62">
        <f>SUM('9 день'!Q12)</f>
        <v>0.05</v>
      </c>
      <c r="K17" s="62">
        <f>SUM('10 день'!Q12)</f>
        <v>0.03</v>
      </c>
      <c r="L17" s="115">
        <f t="shared" si="0"/>
        <v>0.029999999999999992</v>
      </c>
      <c r="M17" s="64">
        <v>0.03</v>
      </c>
    </row>
    <row r="18" spans="1:13" ht="20.25">
      <c r="A18" s="33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8"/>
      <c r="M18" s="51" t="s">
        <v>197</v>
      </c>
    </row>
    <row r="19" spans="1:13" ht="15.75">
      <c r="A19" s="31" t="s">
        <v>23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19"/>
      <c r="M19" s="51"/>
    </row>
    <row r="20" spans="1:13" ht="15.75">
      <c r="A20" s="54" t="s">
        <v>32</v>
      </c>
      <c r="B20" s="55">
        <f>SUM('1 день'!G21)</f>
        <v>0.405</v>
      </c>
      <c r="C20" s="55">
        <f>SUM('2 день'!G21)</f>
        <v>0.34500000000000003</v>
      </c>
      <c r="D20" s="55">
        <f>SUM('3 день'!G21)</f>
        <v>0.395</v>
      </c>
      <c r="E20" s="55">
        <f>SUM('4 день'!G19)</f>
        <v>0.47500000000000003</v>
      </c>
      <c r="F20" s="55">
        <f>SUM('5 день'!G20)</f>
        <v>0.535</v>
      </c>
      <c r="G20" s="55">
        <f>SUM('6 день'!G21)</f>
        <v>0.41500000000000004</v>
      </c>
      <c r="H20" s="55">
        <f>SUM('7 день'!G20)</f>
        <v>0.485</v>
      </c>
      <c r="I20" s="55">
        <f>SUM('8 день'!G20)</f>
        <v>0.8749999999999999</v>
      </c>
      <c r="J20" s="55">
        <f>SUM('9 день'!G21)</f>
        <v>0.465</v>
      </c>
      <c r="K20" s="55">
        <f>SUM('10 день'!G21)</f>
        <v>0.48499999999999993</v>
      </c>
      <c r="L20" s="56">
        <f>SUM(B20:K20)/10</f>
        <v>0.4880000000000001</v>
      </c>
      <c r="M20" s="57">
        <v>0.49</v>
      </c>
    </row>
    <row r="21" spans="1:13" ht="15.75">
      <c r="A21" s="54" t="s">
        <v>101</v>
      </c>
      <c r="B21" s="55">
        <f>SUM('1 день'!H21)</f>
        <v>0.58</v>
      </c>
      <c r="C21" s="55">
        <f>SUM('2 день'!H21)</f>
        <v>0.5800000000000001</v>
      </c>
      <c r="D21" s="55">
        <f>SUM('3 день'!H21)</f>
        <v>0.56</v>
      </c>
      <c r="E21" s="55">
        <f>SUM('4 день'!H19)</f>
        <v>0.52</v>
      </c>
      <c r="F21" s="55">
        <f>SUM('5 день'!H20)</f>
        <v>0.59</v>
      </c>
      <c r="G21" s="55">
        <f>SUM('6 день'!H21)</f>
        <v>0.5700000000000001</v>
      </c>
      <c r="H21" s="55">
        <f>SUM('7 день'!H20)</f>
        <v>0.5700000000000001</v>
      </c>
      <c r="I21" s="55">
        <f>SUM('8 день'!H20)</f>
        <v>0.59</v>
      </c>
      <c r="J21" s="55">
        <f>SUM('9 день'!H21)</f>
        <v>0.56</v>
      </c>
      <c r="K21" s="55">
        <f>SUM('10 день'!H21)</f>
        <v>0.5</v>
      </c>
      <c r="L21" s="56">
        <f>SUM(B21:K21)/10</f>
        <v>0.562</v>
      </c>
      <c r="M21" s="57">
        <v>0.56</v>
      </c>
    </row>
    <row r="22" spans="1:13" ht="15.75">
      <c r="A22" s="54" t="s">
        <v>25</v>
      </c>
      <c r="B22" s="55">
        <f>SUM('1 день'!I21)</f>
        <v>24.439999999999998</v>
      </c>
      <c r="C22" s="55">
        <f>SUM('2 день'!I21)</f>
        <v>23.92</v>
      </c>
      <c r="D22" s="55">
        <f>SUM('3 день'!I21)</f>
        <v>23.590000000000003</v>
      </c>
      <c r="E22" s="55">
        <f>SUM('4 день'!I19)</f>
        <v>24.14</v>
      </c>
      <c r="F22" s="55">
        <f>SUM('5 день'!I20)</f>
        <v>24.27</v>
      </c>
      <c r="G22" s="55">
        <f>SUM('6 день'!I21)</f>
        <v>24.889999999999997</v>
      </c>
      <c r="H22" s="55">
        <f>SUM('7 день'!I20)</f>
        <v>23.509999999999998</v>
      </c>
      <c r="I22" s="55">
        <f>SUM('8 день'!I20)</f>
        <v>23.97</v>
      </c>
      <c r="J22" s="55">
        <f>SUM('9 день'!I21)</f>
        <v>26.599999999999998</v>
      </c>
      <c r="K22" s="55">
        <f>SUM('10 день'!I21)</f>
        <v>25.66</v>
      </c>
      <c r="L22" s="56">
        <f>SUM(B22:K22)/10</f>
        <v>24.499</v>
      </c>
      <c r="M22" s="59">
        <v>24.5</v>
      </c>
    </row>
    <row r="23" spans="1:13" ht="15.75">
      <c r="A23" s="54" t="s">
        <v>26</v>
      </c>
      <c r="B23" s="55">
        <f>SUM('1 день'!J21)</f>
        <v>0.31</v>
      </c>
      <c r="C23" s="55">
        <f>SUM('2 день'!J21)</f>
        <v>0.28</v>
      </c>
      <c r="D23" s="55">
        <f>SUM('3 день'!J21)</f>
        <v>0.32</v>
      </c>
      <c r="E23" s="55">
        <f>SUM('4 день'!J19)</f>
        <v>0.3</v>
      </c>
      <c r="F23" s="55">
        <f>SUM('5 день'!J20)</f>
        <v>0.3</v>
      </c>
      <c r="G23" s="55">
        <f>SUM('6 день'!J21)</f>
        <v>0.32999999999999996</v>
      </c>
      <c r="H23" s="55">
        <f>SUM('7 день'!J20)</f>
        <v>0.3</v>
      </c>
      <c r="I23" s="55">
        <f>SUM('8 день'!J20)</f>
        <v>0.3</v>
      </c>
      <c r="J23" s="55">
        <f>SUM('9 день'!J21)</f>
        <v>0.35</v>
      </c>
      <c r="K23" s="55">
        <f>SUM('10 день'!J21)</f>
        <v>0.36</v>
      </c>
      <c r="L23" s="101">
        <f>SUM(B23:K23)/10</f>
        <v>0.315</v>
      </c>
      <c r="M23" s="57">
        <v>0.315</v>
      </c>
    </row>
    <row r="24" spans="1:13" ht="15.75">
      <c r="A24" s="54" t="s">
        <v>27</v>
      </c>
      <c r="B24" s="55">
        <f>SUM('1 день'!K21)</f>
        <v>4.5</v>
      </c>
      <c r="C24" s="55">
        <f>SUM('2 день'!K21)</f>
        <v>4.5</v>
      </c>
      <c r="D24" s="55">
        <f>SUM('3 день'!K21)</f>
        <v>4.6</v>
      </c>
      <c r="E24" s="55">
        <f>SUM('4 день'!K19)</f>
        <v>3.9</v>
      </c>
      <c r="F24" s="55">
        <f>SUM('5 день'!K20)</f>
        <v>3.9</v>
      </c>
      <c r="G24" s="55">
        <f>SUM('6 день'!K21)</f>
        <v>4.8</v>
      </c>
      <c r="H24" s="55">
        <f>SUM('7 день'!K20)</f>
        <v>3.068</v>
      </c>
      <c r="I24" s="55">
        <f>SUM('8 день'!K20)</f>
        <v>4.4</v>
      </c>
      <c r="J24" s="55">
        <f>SUM('9 день'!K21)</f>
        <v>4.3</v>
      </c>
      <c r="K24" s="55">
        <f>SUM('10 день'!K21)</f>
        <v>4.0600000000000005</v>
      </c>
      <c r="L24" s="56">
        <f>SUM(B24:K24)/10</f>
        <v>4.2028</v>
      </c>
      <c r="M24" s="57">
        <v>4.2</v>
      </c>
    </row>
    <row r="25" spans="1:13" ht="15.75">
      <c r="A25" s="31" t="s">
        <v>89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19"/>
      <c r="M25" s="51"/>
    </row>
    <row r="26" spans="1:13" ht="18.75">
      <c r="A26" s="66" t="s">
        <v>28</v>
      </c>
      <c r="B26" s="62">
        <f>SUM('1 день'!L21)</f>
        <v>423.21000000000004</v>
      </c>
      <c r="C26" s="62">
        <f>SUM('2 день'!L21)</f>
        <v>424.50000000000006</v>
      </c>
      <c r="D26" s="62">
        <f>SUM('3 день'!L21)</f>
        <v>424.64000000000004</v>
      </c>
      <c r="E26" s="62">
        <f>SUM('4 день'!L19)</f>
        <v>423.41</v>
      </c>
      <c r="F26" s="62">
        <f>SUM('5 день'!L20)</f>
        <v>417.9</v>
      </c>
      <c r="G26" s="62">
        <f>SUM('6 день'!L21)</f>
        <v>424.91999999999996</v>
      </c>
      <c r="H26" s="62">
        <f>SUM('7 день'!L20)</f>
        <v>422.04</v>
      </c>
      <c r="I26" s="62">
        <f>SUM('8 день'!L20)</f>
        <v>411.67</v>
      </c>
      <c r="J26" s="62">
        <f>SUM('9 день'!L21)</f>
        <v>416.69</v>
      </c>
      <c r="K26" s="62">
        <f>SUM('10 день'!L21)</f>
        <v>410.98</v>
      </c>
      <c r="L26" s="113">
        <f aca="true" t="shared" si="1" ref="L26:L31">SUM(B26:K26)/10</f>
        <v>419.9960000000001</v>
      </c>
      <c r="M26" s="64">
        <v>420</v>
      </c>
    </row>
    <row r="27" spans="1:13" ht="18.75">
      <c r="A27" s="66" t="s">
        <v>90</v>
      </c>
      <c r="B27" s="62">
        <f>SUM('1 день'!M21)</f>
        <v>629.36</v>
      </c>
      <c r="C27" s="62">
        <f>SUM('2 день'!M21)</f>
        <v>640.52</v>
      </c>
      <c r="D27" s="62">
        <f>SUM('3 день'!M21)</f>
        <v>629.29</v>
      </c>
      <c r="E27" s="62">
        <f>SUM('4 день'!M19)</f>
        <v>630.3299999999999</v>
      </c>
      <c r="F27" s="62">
        <f>SUM('5 день'!M20)</f>
        <v>629.03</v>
      </c>
      <c r="G27" s="62">
        <f>SUM('6 день'!M21)</f>
        <v>630.28</v>
      </c>
      <c r="H27" s="62">
        <f>SUM('7 день'!M20)</f>
        <v>629.35</v>
      </c>
      <c r="I27" s="62">
        <f>SUM('8 день'!M20)</f>
        <v>631.28</v>
      </c>
      <c r="J27" s="62">
        <f>SUM('9 день'!M21)</f>
        <v>628.11</v>
      </c>
      <c r="K27" s="62">
        <f>SUM('10 день'!M21)</f>
        <v>622.42</v>
      </c>
      <c r="L27" s="113">
        <f t="shared" si="1"/>
        <v>629.997</v>
      </c>
      <c r="M27" s="64">
        <v>630</v>
      </c>
    </row>
    <row r="28" spans="1:13" ht="15">
      <c r="A28" s="67" t="s">
        <v>87</v>
      </c>
      <c r="B28" s="62">
        <f>SUM('1 день'!N21)</f>
        <v>104.6</v>
      </c>
      <c r="C28" s="62">
        <f>SUM('2 день'!N21)</f>
        <v>104.21</v>
      </c>
      <c r="D28" s="62">
        <f>SUM('3 день'!N21)</f>
        <v>105.02999999999999</v>
      </c>
      <c r="E28" s="62">
        <f>SUM('4 день'!N19)</f>
        <v>105.33</v>
      </c>
      <c r="F28" s="62">
        <f>SUM('5 день'!N20)</f>
        <v>105.10999999999999</v>
      </c>
      <c r="G28" s="62">
        <f>SUM('6 день'!N21)</f>
        <v>104.78999999999999</v>
      </c>
      <c r="H28" s="62">
        <f>SUM('7 день'!N20)</f>
        <v>105.31</v>
      </c>
      <c r="I28" s="62">
        <f>SUM('8 день'!N20)</f>
        <v>105.16999999999999</v>
      </c>
      <c r="J28" s="62">
        <f>SUM('9 день'!N21)</f>
        <v>105.47</v>
      </c>
      <c r="K28" s="62">
        <f>SUM('10 день'!N21)</f>
        <v>104.92999999999999</v>
      </c>
      <c r="L28" s="113">
        <f t="shared" si="1"/>
        <v>104.99499999999998</v>
      </c>
      <c r="M28" s="64">
        <v>105</v>
      </c>
    </row>
    <row r="29" spans="1:13" ht="15">
      <c r="A29" s="67" t="s">
        <v>31</v>
      </c>
      <c r="B29" s="62">
        <f>SUM('1 день'!O21)</f>
        <v>6.12</v>
      </c>
      <c r="C29" s="62">
        <f>SUM('2 день'!O21)</f>
        <v>5.33</v>
      </c>
      <c r="D29" s="62">
        <f>SUM('3 день'!O21)</f>
        <v>7.030000000000001</v>
      </c>
      <c r="E29" s="62">
        <f>SUM('4 день'!O19)</f>
        <v>5.5200000000000005</v>
      </c>
      <c r="F29" s="62">
        <f>SUM('5 день'!O20)</f>
        <v>4.960000000000001</v>
      </c>
      <c r="G29" s="62">
        <f>SUM('6 день'!O21)</f>
        <v>6.160000000000001</v>
      </c>
      <c r="H29" s="62">
        <f>SUM('6 день'!O21)</f>
        <v>6.160000000000001</v>
      </c>
      <c r="I29" s="62">
        <f>SUM('8 день'!O20)</f>
        <v>6.3500000000000005</v>
      </c>
      <c r="J29" s="62">
        <f>SUM('9 день'!O21)</f>
        <v>6.711</v>
      </c>
      <c r="K29" s="62">
        <f>SUM('10 день'!O21)</f>
        <v>5.11</v>
      </c>
      <c r="L29" s="113">
        <f t="shared" si="1"/>
        <v>5.945100000000001</v>
      </c>
      <c r="M29" s="64">
        <v>5.95</v>
      </c>
    </row>
    <row r="30" spans="1:13" ht="15">
      <c r="A30" s="67" t="s">
        <v>99</v>
      </c>
      <c r="B30" s="62">
        <f>SUM('1 день'!P21)</f>
        <v>5</v>
      </c>
      <c r="C30" s="62">
        <f>SUM('2 день'!P21)</f>
        <v>4.8</v>
      </c>
      <c r="D30" s="62">
        <f>SUM('3 день'!P21)</f>
        <v>4.800000000000001</v>
      </c>
      <c r="E30" s="62">
        <f>SUM('4 день'!P19)</f>
        <v>4.9</v>
      </c>
      <c r="F30" s="62">
        <f>SUM('5 день'!P20)</f>
        <v>4.5</v>
      </c>
      <c r="G30" s="62">
        <f>SUM('6 день'!P21)</f>
        <v>4.9</v>
      </c>
      <c r="H30" s="62">
        <f>SUM('7 день'!P20)</f>
        <v>5.0600000000000005</v>
      </c>
      <c r="I30" s="62">
        <f>SUM('8 день'!P20)</f>
        <v>5</v>
      </c>
      <c r="J30" s="62">
        <f>SUM('9 день'!P21)</f>
        <v>5.1</v>
      </c>
      <c r="K30" s="62">
        <f>SUM('10 день'!P21)</f>
        <v>4.9</v>
      </c>
      <c r="L30" s="113">
        <f t="shared" si="1"/>
        <v>4.896</v>
      </c>
      <c r="M30" s="64">
        <v>4.9</v>
      </c>
    </row>
    <row r="31" spans="1:13" ht="15">
      <c r="A31" s="67" t="s">
        <v>100</v>
      </c>
      <c r="B31" s="62">
        <f>SUM('1 день'!Q21)</f>
        <v>0.05</v>
      </c>
      <c r="C31" s="62">
        <f>SUM('2 день'!Q21)</f>
        <v>0.05</v>
      </c>
      <c r="D31" s="62">
        <f>SUM('3 день'!Q21)</f>
        <v>0.04</v>
      </c>
      <c r="E31" s="62">
        <f>SUM('4 день'!Q19)</f>
        <v>0.01</v>
      </c>
      <c r="F31" s="62">
        <f>SUM('5 день'!Q20)</f>
        <v>0.04</v>
      </c>
      <c r="G31" s="62">
        <f>SUM('6 день'!Q21)</f>
        <v>0.04</v>
      </c>
      <c r="H31" s="62">
        <f>SUM('7 день'!Q20)</f>
        <v>0.05</v>
      </c>
      <c r="I31" s="62">
        <f>SUM('8 день'!Q20)</f>
        <v>0.05</v>
      </c>
      <c r="J31" s="62">
        <f>SUM('9 день'!Q21)</f>
        <v>0.04</v>
      </c>
      <c r="K31" s="62">
        <f>SUM('10 день'!Q21)</f>
        <v>0.05</v>
      </c>
      <c r="L31" s="115">
        <f t="shared" si="1"/>
        <v>0.041999999999999996</v>
      </c>
      <c r="M31" s="64">
        <v>0.042</v>
      </c>
    </row>
    <row r="32" spans="1:13" ht="20.25">
      <c r="A32" s="162" t="s">
        <v>19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4"/>
      <c r="M32" s="165">
        <v>0.15</v>
      </c>
    </row>
    <row r="33" spans="1:13" ht="15.75">
      <c r="A33" s="166" t="s">
        <v>23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7"/>
      <c r="M33" s="168"/>
    </row>
    <row r="34" spans="1:13" ht="15.75">
      <c r="A34" s="169" t="s">
        <v>32</v>
      </c>
      <c r="B34" s="170">
        <f>SUM('1 день'!G26)</f>
        <v>0.21</v>
      </c>
      <c r="C34" s="170">
        <f>SUM('2 день'!G25)</f>
        <v>0.11</v>
      </c>
      <c r="D34" s="170">
        <f>SUM('3 день'!G26)</f>
        <v>0.29000000000000004</v>
      </c>
      <c r="E34" s="170">
        <f>SUM('4 день'!G23)</f>
        <v>0.21000000000000002</v>
      </c>
      <c r="F34" s="170">
        <v>0.2</v>
      </c>
      <c r="G34" s="170">
        <f>SUM('6 день'!G26)</f>
        <v>0.21000000000000002</v>
      </c>
      <c r="H34" s="170">
        <f>SUM('7 день'!G24)</f>
        <v>0.22</v>
      </c>
      <c r="I34" s="170">
        <f>SUM('8 день'!G24)</f>
        <v>0.22</v>
      </c>
      <c r="J34" s="170">
        <f>SUM('9 день'!G26)</f>
        <v>0.25</v>
      </c>
      <c r="K34" s="170">
        <f>SUM('10 день'!G26)</f>
        <v>0.21000000000000002</v>
      </c>
      <c r="L34" s="171">
        <f>SUM(B34:K34)/10</f>
        <v>0.213</v>
      </c>
      <c r="M34" s="172">
        <v>0.21</v>
      </c>
    </row>
    <row r="35" spans="1:13" ht="15.75">
      <c r="A35" s="169" t="s">
        <v>101</v>
      </c>
      <c r="B35" s="170">
        <f>SUM('1 день'!H26)</f>
        <v>0.24000000000000002</v>
      </c>
      <c r="C35" s="170">
        <f>SUM('2 день'!H25)</f>
        <v>0</v>
      </c>
      <c r="D35" s="170">
        <f>SUM('3 день'!H26)</f>
        <v>0.44</v>
      </c>
      <c r="E35" s="170">
        <f>SUM('4 день'!H23)</f>
        <v>0.29000000000000004</v>
      </c>
      <c r="F35" s="170">
        <f>SUM('5 день'!H25)</f>
        <v>0.2</v>
      </c>
      <c r="G35" s="170">
        <f>SUM('6 день'!H26)</f>
        <v>0.29000000000000004</v>
      </c>
      <c r="H35" s="170">
        <f>SUM('7 день'!H24)</f>
        <v>0.276</v>
      </c>
      <c r="I35" s="170">
        <f>SUM('9 день'!H26)</f>
        <v>0.23</v>
      </c>
      <c r="J35" s="170">
        <f>SUM('9 день'!H26)</f>
        <v>0.23</v>
      </c>
      <c r="K35" s="170">
        <f>SUM('10 день'!H26)</f>
        <v>0.22</v>
      </c>
      <c r="L35" s="171">
        <f>SUM(B35:K35)/10</f>
        <v>0.24160000000000004</v>
      </c>
      <c r="M35" s="172">
        <v>0.24</v>
      </c>
    </row>
    <row r="36" spans="1:13" ht="15.75">
      <c r="A36" s="169" t="s">
        <v>25</v>
      </c>
      <c r="B36" s="170">
        <f>SUM('1 день'!I26)</f>
        <v>10</v>
      </c>
      <c r="C36" s="170">
        <f>SUM('2 день'!I25)</f>
        <v>6.3</v>
      </c>
      <c r="D36" s="170">
        <f>SUM('3 день'!I26)</f>
        <v>14.5</v>
      </c>
      <c r="E36" s="170">
        <f>SUM('4 день'!I23)</f>
        <v>10.46</v>
      </c>
      <c r="F36" s="170">
        <f>SUM('5 день'!I25)</f>
        <v>10.64</v>
      </c>
      <c r="G36" s="170">
        <f>SUM('6 день'!I26)</f>
        <v>10.64</v>
      </c>
      <c r="H36" s="170">
        <f>SUM('7 день'!I24)</f>
        <v>10.98</v>
      </c>
      <c r="I36" s="170">
        <f>SUM('8 день'!I24)</f>
        <v>10.6</v>
      </c>
      <c r="J36" s="170">
        <f>SUM('9 день'!I26)</f>
        <v>10.15</v>
      </c>
      <c r="K36" s="170">
        <f>SUM('10 день'!I26)</f>
        <v>10.719999999999999</v>
      </c>
      <c r="L36" s="171">
        <f>SUM(B36:K36)/10</f>
        <v>10.499</v>
      </c>
      <c r="M36" s="173">
        <v>10.5</v>
      </c>
    </row>
    <row r="37" spans="1:13" ht="15.75">
      <c r="A37" s="169" t="s">
        <v>26</v>
      </c>
      <c r="B37" s="170">
        <f>SUM('1 день'!J26)</f>
        <v>0.14</v>
      </c>
      <c r="C37" s="170">
        <f>SUM('2 день'!J25)</f>
        <v>0</v>
      </c>
      <c r="D37" s="170">
        <f>SUM('3 день'!J26)</f>
        <v>0.231</v>
      </c>
      <c r="E37" s="170">
        <f>SUM('4 день'!J23)</f>
        <v>0.126</v>
      </c>
      <c r="F37" s="170">
        <f>SUM('5 день'!J25)</f>
        <v>0.112</v>
      </c>
      <c r="G37" s="170">
        <f>SUM('6 день'!J26)</f>
        <v>0.19</v>
      </c>
      <c r="H37" s="170">
        <f>SUM('7 день'!J24)</f>
        <v>0.13</v>
      </c>
      <c r="I37" s="170">
        <f>SUM('8 день'!J24)</f>
        <v>0.13</v>
      </c>
      <c r="J37" s="170">
        <f>SUM('9 день'!J26)</f>
        <v>0.15000000000000002</v>
      </c>
      <c r="K37" s="170">
        <f>SUM('10 день'!J26)</f>
        <v>0.13999999999999999</v>
      </c>
      <c r="L37" s="174">
        <f>SUM(B37:K37)/10</f>
        <v>0.1349</v>
      </c>
      <c r="M37" s="172">
        <v>0.135</v>
      </c>
    </row>
    <row r="38" spans="1:13" ht="15.75">
      <c r="A38" s="169" t="s">
        <v>27</v>
      </c>
      <c r="B38" s="170">
        <f>SUM('1 день'!K26)</f>
        <v>1.95</v>
      </c>
      <c r="C38" s="170">
        <f>SUM('2 день'!K25)</f>
        <v>0</v>
      </c>
      <c r="D38" s="170">
        <f>SUM('3 день'!K26)</f>
        <v>3.4</v>
      </c>
      <c r="E38" s="170">
        <f>SUM('4 день'!K23)</f>
        <v>1.5</v>
      </c>
      <c r="F38" s="170">
        <f>SUM('5 день'!K25)</f>
        <v>1.8</v>
      </c>
      <c r="G38" s="170">
        <f>SUM('6 день'!K26)</f>
        <v>1.6</v>
      </c>
      <c r="H38" s="170">
        <f>SUM('7 день'!K24)</f>
        <v>1.84</v>
      </c>
      <c r="I38" s="170">
        <f>SUM('8 день'!K24)</f>
        <v>1.9</v>
      </c>
      <c r="J38" s="170">
        <f>SUM('9 день'!K26)</f>
        <v>1.98</v>
      </c>
      <c r="K38" s="170">
        <f>SUM('10 день'!K26)</f>
        <v>2</v>
      </c>
      <c r="L38" s="171">
        <f>SUM(B38:K38)/10</f>
        <v>1.797</v>
      </c>
      <c r="M38" s="172">
        <v>1.8</v>
      </c>
    </row>
    <row r="39" spans="1:13" ht="15.75">
      <c r="A39" s="166" t="s">
        <v>89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7"/>
      <c r="M39" s="168"/>
    </row>
    <row r="40" spans="1:13" ht="18.75">
      <c r="A40" s="175" t="s">
        <v>28</v>
      </c>
      <c r="B40" s="176">
        <f>SUM('1 день'!L26)</f>
        <v>177.34</v>
      </c>
      <c r="C40" s="176">
        <f>SUM('2 день'!L25)</f>
        <v>111</v>
      </c>
      <c r="D40" s="176">
        <f>SUM('3 день'!L26)</f>
        <v>244</v>
      </c>
      <c r="E40" s="176">
        <f>SUM('4 день'!L23)</f>
        <v>180.9</v>
      </c>
      <c r="F40" s="176">
        <v>180</v>
      </c>
      <c r="G40" s="176">
        <f>SUM('6 день'!L26)</f>
        <v>179.34</v>
      </c>
      <c r="H40" s="176">
        <f>SUM('7 день'!L24)</f>
        <v>180.8</v>
      </c>
      <c r="I40" s="176">
        <f>SUM('8 день'!L24)</f>
        <v>177.1</v>
      </c>
      <c r="J40" s="176">
        <f>SUM('9 день'!L26)</f>
        <v>179</v>
      </c>
      <c r="K40" s="176">
        <f>SUM('10 день'!L26)</f>
        <v>190</v>
      </c>
      <c r="L40" s="177">
        <f aca="true" t="shared" si="2" ref="L40:L45">SUM(B40:K40)/10</f>
        <v>179.94799999999998</v>
      </c>
      <c r="M40" s="178">
        <v>180</v>
      </c>
    </row>
    <row r="41" spans="1:13" ht="18.75">
      <c r="A41" s="175" t="s">
        <v>90</v>
      </c>
      <c r="B41" s="176">
        <f>SUM('1 день'!M26)</f>
        <v>270.14</v>
      </c>
      <c r="C41" s="176">
        <v>201</v>
      </c>
      <c r="D41" s="176">
        <v>302</v>
      </c>
      <c r="E41" s="176">
        <f>SUM('4 день'!M23)</f>
        <v>269.69</v>
      </c>
      <c r="F41" s="176">
        <f>SUM('5 день'!M25)</f>
        <v>308</v>
      </c>
      <c r="G41" s="176">
        <f>SUM('6 день'!M26)</f>
        <v>271.06</v>
      </c>
      <c r="H41" s="176">
        <f>SUM('7 день'!M24)</f>
        <v>271.3</v>
      </c>
      <c r="I41" s="176">
        <f>SUM('8 день'!M24)</f>
        <v>270</v>
      </c>
      <c r="J41" s="176">
        <f>SUM('9 день'!M26)</f>
        <v>270</v>
      </c>
      <c r="K41" s="176">
        <f>SUM('10 день'!M26)</f>
        <v>266</v>
      </c>
      <c r="L41" s="177">
        <f t="shared" si="2"/>
        <v>269.919</v>
      </c>
      <c r="M41" s="178">
        <v>270</v>
      </c>
    </row>
    <row r="42" spans="1:13" ht="15">
      <c r="A42" s="179" t="s">
        <v>87</v>
      </c>
      <c r="B42" s="176">
        <f>SUM('1 день'!N26)</f>
        <v>45.46</v>
      </c>
      <c r="C42" s="176">
        <v>19</v>
      </c>
      <c r="D42" s="176">
        <v>55</v>
      </c>
      <c r="E42" s="176">
        <f>SUM('4 день'!N23)</f>
        <v>43.65</v>
      </c>
      <c r="F42" s="176">
        <f>SUM('5 день'!N25)</f>
        <v>60.03</v>
      </c>
      <c r="G42" s="176">
        <f>SUM('6 день'!N26)</f>
        <v>45.66</v>
      </c>
      <c r="H42" s="176">
        <f>SUM('7 день'!N24)</f>
        <v>44.96</v>
      </c>
      <c r="I42" s="176">
        <f>SUM('8 день'!N24)</f>
        <v>44.13</v>
      </c>
      <c r="J42" s="176">
        <f>SUM('9 день'!N26)</f>
        <v>45.68</v>
      </c>
      <c r="K42" s="176">
        <f>SUM('10 день'!N26)</f>
        <v>46.379999999999995</v>
      </c>
      <c r="L42" s="177">
        <f t="shared" si="2"/>
        <v>44.995</v>
      </c>
      <c r="M42" s="178">
        <v>45</v>
      </c>
    </row>
    <row r="43" spans="1:13" ht="15">
      <c r="A43" s="179" t="s">
        <v>31</v>
      </c>
      <c r="B43" s="176">
        <f>SUM('1 день'!O26)</f>
        <v>2.31</v>
      </c>
      <c r="C43" s="176">
        <f>SUM('2 день'!O25)</f>
        <v>2</v>
      </c>
      <c r="D43" s="176">
        <f>SUM('3 день'!O26)</f>
        <v>3.5</v>
      </c>
      <c r="E43" s="176">
        <f>SUM('4 день'!O23)</f>
        <v>2.9</v>
      </c>
      <c r="F43" s="176">
        <f>SUM('5 день'!O25)</f>
        <v>2.9</v>
      </c>
      <c r="G43" s="176">
        <f>SUM('6 день'!O26)</f>
        <v>2.5</v>
      </c>
      <c r="H43" s="176">
        <f>SUM('7 день'!O24)</f>
        <v>2.1</v>
      </c>
      <c r="I43" s="176">
        <f>SUM('8 день'!O24)</f>
        <v>2.3</v>
      </c>
      <c r="J43" s="176">
        <f>SUM('9 день'!O26)</f>
        <v>2.2</v>
      </c>
      <c r="K43" s="176">
        <f>SUM('10 день'!O26)</f>
        <v>2.8</v>
      </c>
      <c r="L43" s="180">
        <f t="shared" si="2"/>
        <v>2.551</v>
      </c>
      <c r="M43" s="178">
        <v>2.55</v>
      </c>
    </row>
    <row r="44" spans="1:13" ht="15">
      <c r="A44" s="179" t="s">
        <v>99</v>
      </c>
      <c r="B44" s="176">
        <f>SUM('1 день'!P26)</f>
        <v>2.1</v>
      </c>
      <c r="C44" s="176">
        <f>SUM('2 день'!P25)</f>
        <v>1.1</v>
      </c>
      <c r="D44" s="176">
        <f>SUM('3 день'!P26)</f>
        <v>3</v>
      </c>
      <c r="E44" s="176">
        <f>SUM('4 день'!P23)</f>
        <v>2.06</v>
      </c>
      <c r="F44" s="176">
        <f>SUM('5 день'!P25)</f>
        <v>1.9</v>
      </c>
      <c r="G44" s="176">
        <f>SUM('6 день'!P26)</f>
        <v>2.3</v>
      </c>
      <c r="H44" s="176">
        <f>SUM('7 день'!P24)</f>
        <v>2.08</v>
      </c>
      <c r="I44" s="176">
        <f>SUM('8 день'!P24)</f>
        <v>1.98</v>
      </c>
      <c r="J44" s="176">
        <f>SUM('9 день'!P26)</f>
        <v>2.3600000000000003</v>
      </c>
      <c r="K44" s="176">
        <f>SUM('10 день'!P26)</f>
        <v>2.08</v>
      </c>
      <c r="L44" s="180">
        <f t="shared" si="2"/>
        <v>2.096</v>
      </c>
      <c r="M44" s="178">
        <v>2.1</v>
      </c>
    </row>
    <row r="45" spans="1:13" ht="15">
      <c r="A45" s="179" t="s">
        <v>100</v>
      </c>
      <c r="B45" s="176">
        <f>SUM('1 день'!Q26)</f>
        <v>0.01</v>
      </c>
      <c r="C45" s="176">
        <f>SUM('2 день'!Q25)</f>
        <v>0.009</v>
      </c>
      <c r="D45" s="176">
        <f>SUM('3 день'!Q26)</f>
        <v>0.08</v>
      </c>
      <c r="E45" s="176">
        <f>SUM('4 день'!Q23)</f>
        <v>0.016</v>
      </c>
      <c r="F45" s="176">
        <f>SUM('5 день'!Q25)</f>
        <v>0.008</v>
      </c>
      <c r="G45" s="176">
        <f>SUM('6 день'!Q26)</f>
        <v>0.01</v>
      </c>
      <c r="H45" s="176">
        <f>SUM('7 день'!Q24)</f>
        <v>0.01</v>
      </c>
      <c r="I45" s="176">
        <f>SUM('8 день'!Q24)</f>
        <v>0.016</v>
      </c>
      <c r="J45" s="176">
        <f>SUM('9 день'!Q26)</f>
        <v>0.01</v>
      </c>
      <c r="K45" s="176">
        <f>SUM('10 день'!Q26)</f>
        <v>0.01</v>
      </c>
      <c r="L45" s="181">
        <f t="shared" si="2"/>
        <v>0.017900000000000006</v>
      </c>
      <c r="M45" s="178">
        <v>0.018</v>
      </c>
    </row>
    <row r="46" spans="1:13" ht="45">
      <c r="A46" s="182" t="s">
        <v>88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4"/>
      <c r="M46" s="183" t="s">
        <v>198</v>
      </c>
    </row>
    <row r="47" spans="1:13" ht="15.75">
      <c r="A47" s="31" t="s">
        <v>23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8"/>
      <c r="M47" s="50"/>
    </row>
    <row r="48" spans="1:13" ht="15.75">
      <c r="A48" s="32" t="s">
        <v>32</v>
      </c>
      <c r="B48" s="20">
        <f>SUM(B6+B20+B34)</f>
        <v>0.855</v>
      </c>
      <c r="C48" s="20">
        <f aca="true" t="shared" si="3" ref="C48:K48">SUM(C6+C20+C34)</f>
        <v>0.7200000000000001</v>
      </c>
      <c r="D48" s="20">
        <f t="shared" si="3"/>
        <v>0.9950000000000001</v>
      </c>
      <c r="E48" s="20">
        <f t="shared" si="3"/>
        <v>0.9550000000000001</v>
      </c>
      <c r="F48" s="20">
        <f t="shared" si="3"/>
        <v>0.9850000000000001</v>
      </c>
      <c r="G48" s="20">
        <f t="shared" si="3"/>
        <v>0.99</v>
      </c>
      <c r="H48" s="20">
        <f t="shared" si="3"/>
        <v>0.975</v>
      </c>
      <c r="I48" s="20">
        <f t="shared" si="3"/>
        <v>1.4349999999999998</v>
      </c>
      <c r="J48" s="20">
        <f t="shared" si="3"/>
        <v>1.065</v>
      </c>
      <c r="K48" s="20">
        <f t="shared" si="3"/>
        <v>1.4949999999999999</v>
      </c>
      <c r="L48" s="93">
        <f>SUM(B48:K48)/10</f>
        <v>1.047</v>
      </c>
      <c r="M48" s="94">
        <v>1.05</v>
      </c>
    </row>
    <row r="49" spans="1:13" ht="15.75">
      <c r="A49" s="32" t="s">
        <v>101</v>
      </c>
      <c r="B49" s="20">
        <f>SUM(B7+B21+B35)</f>
        <v>1.24</v>
      </c>
      <c r="C49" s="20">
        <f aca="true" t="shared" si="4" ref="C49:K49">SUM(C7+C21+C35)</f>
        <v>0.93</v>
      </c>
      <c r="D49" s="20">
        <f t="shared" si="4"/>
        <v>1.4000000000000001</v>
      </c>
      <c r="E49" s="20">
        <f t="shared" si="4"/>
        <v>1.17</v>
      </c>
      <c r="F49" s="20">
        <f t="shared" si="4"/>
        <v>1.22</v>
      </c>
      <c r="G49" s="20">
        <f t="shared" si="4"/>
        <v>1.2400000000000002</v>
      </c>
      <c r="H49" s="20">
        <f t="shared" si="4"/>
        <v>1.246</v>
      </c>
      <c r="I49" s="20">
        <f t="shared" si="4"/>
        <v>1.22</v>
      </c>
      <c r="J49" s="20">
        <f t="shared" si="4"/>
        <v>1.1500000000000001</v>
      </c>
      <c r="K49" s="20">
        <f t="shared" si="4"/>
        <v>1.22</v>
      </c>
      <c r="L49" s="93">
        <f>SUM(B49:K49)/10</f>
        <v>1.2036000000000002</v>
      </c>
      <c r="M49" s="94">
        <v>1.2</v>
      </c>
    </row>
    <row r="50" spans="1:13" ht="15.75">
      <c r="A50" s="32" t="s">
        <v>25</v>
      </c>
      <c r="B50" s="34">
        <f>SUM(B8+B22+B36)</f>
        <v>50.56</v>
      </c>
      <c r="C50" s="34">
        <f aca="true" t="shared" si="5" ref="C50:K50">SUM(C8+C22+C36)</f>
        <v>48.28</v>
      </c>
      <c r="D50" s="34">
        <f t="shared" si="5"/>
        <v>56.07000000000001</v>
      </c>
      <c r="E50" s="34">
        <f t="shared" si="5"/>
        <v>52.62</v>
      </c>
      <c r="F50" s="34">
        <f t="shared" si="5"/>
        <v>52.17</v>
      </c>
      <c r="G50" s="34">
        <f t="shared" si="5"/>
        <v>50.43</v>
      </c>
      <c r="H50" s="34">
        <f t="shared" si="5"/>
        <v>52.86</v>
      </c>
      <c r="I50" s="34">
        <f t="shared" si="5"/>
        <v>54.61</v>
      </c>
      <c r="J50" s="34">
        <v>54.18</v>
      </c>
      <c r="K50" s="34">
        <f t="shared" si="5"/>
        <v>53.17</v>
      </c>
      <c r="L50" s="93">
        <f>SUM(B50:K50)/10</f>
        <v>52.495000000000005</v>
      </c>
      <c r="M50" s="94">
        <v>52.5</v>
      </c>
    </row>
    <row r="51" spans="1:15" ht="15.75">
      <c r="A51" s="32" t="s">
        <v>26</v>
      </c>
      <c r="B51" s="20">
        <f>SUM(B9+B23+B37)</f>
        <v>0.67</v>
      </c>
      <c r="C51" s="20">
        <f aca="true" t="shared" si="6" ref="C51:K51">SUM(C9+C23+C37)</f>
        <v>0.525</v>
      </c>
      <c r="D51" s="20">
        <f t="shared" si="6"/>
        <v>0.811</v>
      </c>
      <c r="E51" s="20">
        <f t="shared" si="6"/>
        <v>0.636</v>
      </c>
      <c r="F51" s="20">
        <f t="shared" si="6"/>
        <v>0.642</v>
      </c>
      <c r="G51" s="20">
        <f t="shared" si="6"/>
        <v>0.74</v>
      </c>
      <c r="H51" s="20">
        <f t="shared" si="6"/>
        <v>0.67</v>
      </c>
      <c r="I51" s="20">
        <f t="shared" si="6"/>
        <v>0.62</v>
      </c>
      <c r="J51" s="20">
        <v>0.72</v>
      </c>
      <c r="K51" s="20">
        <f t="shared" si="6"/>
        <v>0.72</v>
      </c>
      <c r="L51" s="116">
        <f>SUM(B51:K51)/10</f>
        <v>0.6754</v>
      </c>
      <c r="M51" s="95" t="s">
        <v>199</v>
      </c>
      <c r="N51" s="35"/>
      <c r="O51" s="36"/>
    </row>
    <row r="52" spans="1:15" ht="15.75">
      <c r="A52" s="32" t="s">
        <v>27</v>
      </c>
      <c r="B52" s="20">
        <f>SUM(B10+B24+B38)</f>
        <v>9.65</v>
      </c>
      <c r="C52" s="20">
        <f aca="true" t="shared" si="7" ref="C52:K52">SUM(C10+C24+C38)</f>
        <v>7.5600000000000005</v>
      </c>
      <c r="D52" s="20">
        <f t="shared" si="7"/>
        <v>11.049999999999999</v>
      </c>
      <c r="E52" s="20">
        <f t="shared" si="7"/>
        <v>8.41</v>
      </c>
      <c r="F52" s="20">
        <f t="shared" si="7"/>
        <v>8.71</v>
      </c>
      <c r="G52" s="20">
        <f t="shared" si="7"/>
        <v>9.459999999999999</v>
      </c>
      <c r="H52" s="20">
        <f t="shared" si="7"/>
        <v>8.308</v>
      </c>
      <c r="I52" s="20">
        <f t="shared" si="7"/>
        <v>9.3</v>
      </c>
      <c r="J52" s="20">
        <f t="shared" si="7"/>
        <v>9.18</v>
      </c>
      <c r="K52" s="20">
        <f t="shared" si="7"/>
        <v>8.36</v>
      </c>
      <c r="L52" s="93">
        <f>SUM(B52:K52)/10</f>
        <v>8.998800000000001</v>
      </c>
      <c r="M52" s="95" t="s">
        <v>200</v>
      </c>
      <c r="N52" s="35"/>
      <c r="O52" s="36"/>
    </row>
    <row r="53" spans="1:13" ht="15.75">
      <c r="A53" s="156" t="s">
        <v>89</v>
      </c>
      <c r="B53" s="157"/>
      <c r="C53" s="20"/>
      <c r="D53" s="20"/>
      <c r="E53" s="20"/>
      <c r="F53" s="20"/>
      <c r="G53" s="20"/>
      <c r="H53" s="20"/>
      <c r="I53" s="20"/>
      <c r="J53" s="20"/>
      <c r="K53" s="20"/>
      <c r="L53" s="96"/>
      <c r="M53" s="94"/>
    </row>
    <row r="54" spans="1:13" ht="18.75">
      <c r="A54" s="27" t="s">
        <v>28</v>
      </c>
      <c r="B54" s="20">
        <f aca="true" t="shared" si="8" ref="B54:B59">SUM(B12+B26+B40)</f>
        <v>907.87</v>
      </c>
      <c r="C54" s="20">
        <f aca="true" t="shared" si="9" ref="C54:K54">SUM(C12+C26+C40)</f>
        <v>837.1100000000001</v>
      </c>
      <c r="D54" s="20">
        <f t="shared" si="9"/>
        <v>986.52</v>
      </c>
      <c r="E54" s="20">
        <f t="shared" si="9"/>
        <v>893.24</v>
      </c>
      <c r="F54" s="20">
        <f t="shared" si="9"/>
        <v>893.56</v>
      </c>
      <c r="G54" s="20">
        <f t="shared" si="9"/>
        <v>901.2</v>
      </c>
      <c r="H54" s="20">
        <f t="shared" si="9"/>
        <v>902.5699999999999</v>
      </c>
      <c r="I54" s="20">
        <f t="shared" si="9"/>
        <v>886.7300000000001</v>
      </c>
      <c r="J54" s="20">
        <f t="shared" si="9"/>
        <v>895.79</v>
      </c>
      <c r="K54" s="20">
        <f t="shared" si="9"/>
        <v>895</v>
      </c>
      <c r="L54" s="96">
        <f aca="true" t="shared" si="10" ref="L54:L59">SUM(B54:K54)/10</f>
        <v>899.9590000000001</v>
      </c>
      <c r="M54" s="97">
        <v>900</v>
      </c>
    </row>
    <row r="55" spans="1:13" ht="18.75">
      <c r="A55" s="27" t="s">
        <v>90</v>
      </c>
      <c r="B55" s="20">
        <f t="shared" si="8"/>
        <v>1348.3400000000001</v>
      </c>
      <c r="C55" s="20">
        <f aca="true" t="shared" si="11" ref="C55:K55">SUM(C13+C27+C41)</f>
        <v>1278.32</v>
      </c>
      <c r="D55" s="20">
        <f t="shared" si="11"/>
        <v>1384.06</v>
      </c>
      <c r="E55" s="20">
        <f t="shared" si="11"/>
        <v>1352.31</v>
      </c>
      <c r="F55" s="20">
        <f t="shared" si="11"/>
        <v>1397.45</v>
      </c>
      <c r="G55" s="20">
        <f t="shared" si="11"/>
        <v>1325.77</v>
      </c>
      <c r="H55" s="20">
        <f t="shared" si="11"/>
        <v>1350.56</v>
      </c>
      <c r="I55" s="20">
        <f t="shared" si="11"/>
        <v>1359.77</v>
      </c>
      <c r="J55" s="20">
        <f t="shared" si="11"/>
        <v>1356.6000000000001</v>
      </c>
      <c r="K55" s="20">
        <f t="shared" si="11"/>
        <v>1346.37</v>
      </c>
      <c r="L55" s="96">
        <f t="shared" si="10"/>
        <v>1349.955</v>
      </c>
      <c r="M55" s="97">
        <v>1350</v>
      </c>
    </row>
    <row r="56" spans="1:13" ht="15">
      <c r="A56" s="29" t="s">
        <v>87</v>
      </c>
      <c r="B56" s="34">
        <f t="shared" si="8"/>
        <v>227.89000000000001</v>
      </c>
      <c r="C56" s="34">
        <f aca="true" t="shared" si="12" ref="C56:K56">SUM(C14+C28+C42)</f>
        <v>198</v>
      </c>
      <c r="D56" s="34">
        <f t="shared" si="12"/>
        <v>238.39999999999998</v>
      </c>
      <c r="E56" s="34">
        <f t="shared" si="12"/>
        <v>225</v>
      </c>
      <c r="F56" s="34">
        <f t="shared" si="12"/>
        <v>251.77</v>
      </c>
      <c r="G56" s="34">
        <f t="shared" si="12"/>
        <v>228.27</v>
      </c>
      <c r="H56" s="34">
        <f t="shared" si="12"/>
        <v>217.1</v>
      </c>
      <c r="I56" s="34">
        <f t="shared" si="12"/>
        <v>216.17999999999998</v>
      </c>
      <c r="J56" s="34">
        <f t="shared" si="12"/>
        <v>220.65</v>
      </c>
      <c r="K56" s="34">
        <f t="shared" si="12"/>
        <v>226.63</v>
      </c>
      <c r="L56" s="96">
        <f t="shared" si="10"/>
        <v>224.98899999999998</v>
      </c>
      <c r="M56" s="98">
        <v>225</v>
      </c>
    </row>
    <row r="57" spans="1:13" ht="15">
      <c r="A57" s="30" t="s">
        <v>31</v>
      </c>
      <c r="B57" s="20">
        <f t="shared" si="8"/>
        <v>12.680000000000001</v>
      </c>
      <c r="C57" s="20">
        <f aca="true" t="shared" si="13" ref="C57:K57">SUM(C15+C29+C43)</f>
        <v>11.692</v>
      </c>
      <c r="D57" s="20">
        <f t="shared" si="13"/>
        <v>14.660000000000002</v>
      </c>
      <c r="E57" s="20">
        <f t="shared" si="13"/>
        <v>11.910000000000002</v>
      </c>
      <c r="F57" s="20">
        <f t="shared" si="13"/>
        <v>11.870000000000001</v>
      </c>
      <c r="G57" s="20">
        <v>13.35</v>
      </c>
      <c r="H57" s="20">
        <f t="shared" si="13"/>
        <v>11.982000000000001</v>
      </c>
      <c r="I57" s="20">
        <f t="shared" si="13"/>
        <v>12.830000000000002</v>
      </c>
      <c r="J57" s="20">
        <f t="shared" si="13"/>
        <v>13.891000000000002</v>
      </c>
      <c r="K57" s="20">
        <f t="shared" si="13"/>
        <v>12.670000000000002</v>
      </c>
      <c r="L57" s="117">
        <f t="shared" si="10"/>
        <v>12.7535</v>
      </c>
      <c r="M57" s="99">
        <v>12.75</v>
      </c>
    </row>
    <row r="58" spans="1:13" ht="15">
      <c r="A58" s="39" t="s">
        <v>99</v>
      </c>
      <c r="B58" s="5">
        <f t="shared" si="8"/>
        <v>12.1</v>
      </c>
      <c r="C58" s="5">
        <f aca="true" t="shared" si="14" ref="C58:K58">SUM(C16+C30+C44)</f>
        <v>8.9</v>
      </c>
      <c r="D58" s="5">
        <f t="shared" si="14"/>
        <v>10.8</v>
      </c>
      <c r="E58" s="5">
        <f t="shared" si="14"/>
        <v>9.46</v>
      </c>
      <c r="F58" s="5">
        <f t="shared" si="14"/>
        <v>8.6</v>
      </c>
      <c r="G58" s="5">
        <v>9.76</v>
      </c>
      <c r="H58" s="5">
        <f t="shared" si="14"/>
        <v>10.64</v>
      </c>
      <c r="I58" s="5">
        <f t="shared" si="14"/>
        <v>10.280000000000001</v>
      </c>
      <c r="J58" s="5">
        <f t="shared" si="14"/>
        <v>12.57</v>
      </c>
      <c r="K58" s="5">
        <f t="shared" si="14"/>
        <v>11.88</v>
      </c>
      <c r="L58" s="117">
        <f t="shared" si="10"/>
        <v>10.499</v>
      </c>
      <c r="M58" s="100">
        <v>10.5</v>
      </c>
    </row>
    <row r="59" spans="1:13" ht="15">
      <c r="A59" s="39" t="s">
        <v>100</v>
      </c>
      <c r="B59" s="5">
        <f t="shared" si="8"/>
        <v>0.060000000000000005</v>
      </c>
      <c r="C59" s="5">
        <f aca="true" t="shared" si="15" ref="C59:K59">SUM(C17+C31+C45)</f>
        <v>0.079</v>
      </c>
      <c r="D59" s="5">
        <f t="shared" si="15"/>
        <v>0.15000000000000002</v>
      </c>
      <c r="E59" s="5">
        <f t="shared" si="15"/>
        <v>0.086</v>
      </c>
      <c r="F59" s="5">
        <f t="shared" si="15"/>
        <v>0.098</v>
      </c>
      <c r="G59" s="5">
        <f t="shared" si="15"/>
        <v>0.06999999999999999</v>
      </c>
      <c r="H59" s="5">
        <v>0.09</v>
      </c>
      <c r="I59" s="5">
        <f t="shared" si="15"/>
        <v>0.08600000000000001</v>
      </c>
      <c r="J59" s="5">
        <f t="shared" si="15"/>
        <v>0.09999999999999999</v>
      </c>
      <c r="K59" s="5">
        <f t="shared" si="15"/>
        <v>0.09</v>
      </c>
      <c r="L59" s="117">
        <f t="shared" si="10"/>
        <v>0.09089999999999998</v>
      </c>
      <c r="M59" s="100">
        <v>0.09</v>
      </c>
    </row>
    <row r="60" spans="8:13" ht="14.25">
      <c r="H60" s="37" t="s">
        <v>213</v>
      </c>
      <c r="I60" s="37"/>
      <c r="J60" s="37"/>
      <c r="K60" s="37"/>
      <c r="L60" s="37"/>
      <c r="M60" s="37"/>
    </row>
    <row r="61" spans="8:17" ht="14.25">
      <c r="H61" s="147" t="s">
        <v>214</v>
      </c>
      <c r="I61" s="147"/>
      <c r="J61" s="147"/>
      <c r="K61" s="147"/>
      <c r="L61" s="147"/>
      <c r="M61" s="147"/>
      <c r="N61" s="147"/>
      <c r="O61" s="147"/>
      <c r="P61" s="147"/>
      <c r="Q61" s="147"/>
    </row>
    <row r="62" spans="8:13" ht="14.25">
      <c r="H62" s="147" t="s">
        <v>215</v>
      </c>
      <c r="I62" s="147"/>
      <c r="J62" s="147"/>
      <c r="K62" s="147"/>
      <c r="L62" s="37"/>
      <c r="M62" s="37"/>
    </row>
    <row r="63" spans="1:7" ht="12.75">
      <c r="A63" s="158" t="s">
        <v>155</v>
      </c>
      <c r="B63" s="158"/>
      <c r="C63" s="158"/>
      <c r="D63" s="158"/>
      <c r="E63" s="158"/>
      <c r="F63" s="158"/>
      <c r="G63" s="158"/>
    </row>
  </sheetData>
  <sheetProtection/>
  <mergeCells count="5">
    <mergeCell ref="A1:M2"/>
    <mergeCell ref="A53:B53"/>
    <mergeCell ref="A63:G63"/>
    <mergeCell ref="H61:Q61"/>
    <mergeCell ref="H62:K6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8"/>
  <sheetViews>
    <sheetView zoomScale="80" zoomScaleNormal="80" zoomScalePageLayoutView="0" workbookViewId="0" topLeftCell="A1">
      <selection activeCell="A1" sqref="A1:L2"/>
    </sheetView>
  </sheetViews>
  <sheetFormatPr defaultColWidth="9.140625" defaultRowHeight="12.75"/>
  <cols>
    <col min="1" max="1" width="13.8515625" style="0" customWidth="1"/>
  </cols>
  <sheetData>
    <row r="1" spans="1:12" ht="27" customHeight="1">
      <c r="A1" s="152" t="s">
        <v>218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21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22.5">
      <c r="A3" s="40"/>
      <c r="B3" s="41" t="s">
        <v>76</v>
      </c>
      <c r="C3" s="41" t="s">
        <v>77</v>
      </c>
      <c r="D3" s="41" t="s">
        <v>78</v>
      </c>
      <c r="E3" s="41" t="s">
        <v>79</v>
      </c>
      <c r="F3" s="41" t="s">
        <v>80</v>
      </c>
      <c r="G3" s="41" t="s">
        <v>81</v>
      </c>
      <c r="H3" s="41" t="s">
        <v>82</v>
      </c>
      <c r="I3" s="41" t="s">
        <v>83</v>
      </c>
      <c r="J3" s="41" t="s">
        <v>84</v>
      </c>
      <c r="K3" s="41" t="s">
        <v>85</v>
      </c>
      <c r="L3" s="26" t="s">
        <v>154</v>
      </c>
    </row>
    <row r="4" spans="1:12" ht="18.75">
      <c r="A4" s="92" t="s">
        <v>106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88">
        <v>25</v>
      </c>
    </row>
    <row r="5" spans="1:12" ht="18.75">
      <c r="A5" s="40" t="s">
        <v>108</v>
      </c>
      <c r="B5" s="25">
        <f>SUM('1 день'!C12)</f>
        <v>19.810000000000002</v>
      </c>
      <c r="C5" s="25">
        <f>SUM('2 день'!C12)</f>
        <v>22.120000000000005</v>
      </c>
      <c r="D5" s="25">
        <f>SUM('3 день'!C12)</f>
        <v>21.86</v>
      </c>
      <c r="E5" s="25">
        <f>SUM('4 день'!C11)</f>
        <v>22.29</v>
      </c>
      <c r="F5" s="25">
        <f>SUM('5 день'!C12)</f>
        <v>20.93</v>
      </c>
      <c r="G5" s="25">
        <f>SUM('6 день'!C12)</f>
        <v>19.79</v>
      </c>
      <c r="H5" s="25">
        <f>SUM('7 день'!C11)</f>
        <v>22.14</v>
      </c>
      <c r="I5" s="25">
        <f>SUM('8 день'!C11)</f>
        <v>22.129999999999995</v>
      </c>
      <c r="J5" s="25">
        <f>SUM('9 день'!C12)</f>
        <v>29.71</v>
      </c>
      <c r="K5" s="25">
        <f>SUM('10 день'!C12)</f>
        <v>24.11</v>
      </c>
      <c r="L5" s="42">
        <f>SUM(B5:K5)/10*100/90</f>
        <v>24.987777777777772</v>
      </c>
    </row>
    <row r="6" spans="1:12" ht="18.75">
      <c r="A6" s="40" t="s">
        <v>3</v>
      </c>
      <c r="B6" s="25">
        <f>SUM('1 день'!D12)</f>
        <v>23.73</v>
      </c>
      <c r="C6" s="25">
        <f>SUM('2 день'!D12)</f>
        <v>20.52</v>
      </c>
      <c r="D6" s="25">
        <f>SUM('3 день'!D12)</f>
        <v>22.29</v>
      </c>
      <c r="E6" s="25">
        <f>SUM('4 день'!D11)</f>
        <v>22.849999999999998</v>
      </c>
      <c r="F6" s="25">
        <f>SUM('5 день'!D12)</f>
        <v>18.94</v>
      </c>
      <c r="G6" s="25">
        <f>SUM('6 день'!D12)</f>
        <v>24.72</v>
      </c>
      <c r="H6" s="25">
        <f>SUM('7 день'!D11)</f>
        <v>20.37</v>
      </c>
      <c r="I6" s="25">
        <f>SUM('8 день'!D11)</f>
        <v>26.419999999999998</v>
      </c>
      <c r="J6" s="25">
        <f>SUM('9 день'!D12)</f>
        <v>23.75</v>
      </c>
      <c r="K6" s="25">
        <f>SUM('10 день'!D12)</f>
        <v>26.069999999999997</v>
      </c>
      <c r="L6" s="42">
        <f>SUM(B6:K6)/10*100/92</f>
        <v>24.963043478260868</v>
      </c>
    </row>
    <row r="7" spans="1:12" ht="18.75">
      <c r="A7" s="40" t="s">
        <v>4</v>
      </c>
      <c r="B7" s="25">
        <f>SUM('1 день'!E12)</f>
        <v>91.27</v>
      </c>
      <c r="C7" s="25">
        <f>SUM('2 день'!E12)</f>
        <v>86.89999999999999</v>
      </c>
      <c r="D7" s="25">
        <f>SUM('3 день'!E12)</f>
        <v>88.22999999999999</v>
      </c>
      <c r="E7" s="25">
        <f>SUM('4 день'!E11)</f>
        <v>107.35</v>
      </c>
      <c r="F7" s="25">
        <f>SUM('5 день'!E12)</f>
        <v>96.98</v>
      </c>
      <c r="G7" s="25">
        <f>SUM('6 день'!E12)</f>
        <v>95.03999999999999</v>
      </c>
      <c r="H7" s="25">
        <f>SUM('7 день'!E11)</f>
        <v>94.55999999999999</v>
      </c>
      <c r="I7" s="25">
        <f>SUM('8 день'!E11)</f>
        <v>94.68</v>
      </c>
      <c r="J7" s="25">
        <f>SUM('9 день'!E12)</f>
        <v>94.53</v>
      </c>
      <c r="K7" s="25">
        <f>SUM('10 день'!E12)</f>
        <v>107.92</v>
      </c>
      <c r="L7" s="82">
        <f>SUM(B7:K7)/10*100/383</f>
        <v>24.998955613577024</v>
      </c>
    </row>
    <row r="8" spans="1:12" ht="18.75">
      <c r="A8" s="40" t="s">
        <v>5</v>
      </c>
      <c r="B8" s="25">
        <f>SUM('1 день'!F12)</f>
        <v>662.36</v>
      </c>
      <c r="C8" s="25">
        <f>SUM('2 день'!F12)</f>
        <v>686.0200000000001</v>
      </c>
      <c r="D8" s="25">
        <f>SUM('3 день'!F12)</f>
        <v>682.7</v>
      </c>
      <c r="E8" s="25">
        <f>SUM('4 день'!F11)</f>
        <v>680.7</v>
      </c>
      <c r="F8" s="25">
        <f>SUM('5 день'!F12)</f>
        <v>696.57</v>
      </c>
      <c r="G8" s="25">
        <f>SUM('6 день'!F12)</f>
        <v>644.14</v>
      </c>
      <c r="H8" s="25">
        <f>SUM('7 день'!F11)</f>
        <v>695.47</v>
      </c>
      <c r="I8" s="25">
        <f>SUM('8 день'!F11)</f>
        <v>695.58</v>
      </c>
      <c r="J8" s="25">
        <f>SUM('9 день'!F12)</f>
        <v>680.8</v>
      </c>
      <c r="K8" s="25">
        <f>SUM('10 день'!F12)</f>
        <v>658.1800000000001</v>
      </c>
      <c r="L8" s="60">
        <f>SUM(B8:K8)/10*100/2713</f>
        <v>25.000073719130118</v>
      </c>
    </row>
    <row r="9" spans="1:12" ht="18.75">
      <c r="A9" s="92" t="s">
        <v>12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89">
        <v>35</v>
      </c>
    </row>
    <row r="10" spans="1:12" ht="18.75">
      <c r="A10" s="40" t="s">
        <v>2</v>
      </c>
      <c r="B10" s="25">
        <f>SUM('1 день'!C21)</f>
        <v>31.069999999999997</v>
      </c>
      <c r="C10" s="25">
        <f>SUM('2 день'!C21)</f>
        <v>31.68</v>
      </c>
      <c r="D10" s="25">
        <f>SUM('3 день'!C21)</f>
        <v>31.5</v>
      </c>
      <c r="E10" s="25">
        <f>SUM('4 день'!C19)</f>
        <v>31.71</v>
      </c>
      <c r="F10" s="25">
        <f>SUM('5 день'!C20)</f>
        <v>30.680000000000003</v>
      </c>
      <c r="G10" s="25">
        <f>SUM('6 день'!C21)</f>
        <v>31.34</v>
      </c>
      <c r="H10" s="25">
        <f>SUM('7 день'!C20)</f>
        <v>31.480000000000004</v>
      </c>
      <c r="I10" s="25">
        <f>SUM('8 день'!C20)</f>
        <v>31.830000000000002</v>
      </c>
      <c r="J10" s="25">
        <f>SUM('9 день'!C21)</f>
        <v>30.419999999999998</v>
      </c>
      <c r="K10" s="25">
        <f>SUM('10 день'!C21)</f>
        <v>33.19</v>
      </c>
      <c r="L10" s="43">
        <f>SUM(B10:K10)/10*100/90</f>
        <v>34.98888888888889</v>
      </c>
    </row>
    <row r="11" spans="1:12" ht="18.75">
      <c r="A11" s="40" t="s">
        <v>3</v>
      </c>
      <c r="B11" s="25">
        <f>SUM('1 день'!D21)</f>
        <v>33.43</v>
      </c>
      <c r="C11" s="25">
        <f>SUM('2 день'!D21)</f>
        <v>32.41</v>
      </c>
      <c r="D11" s="25">
        <f>SUM('3 день'!D21)</f>
        <v>32.11</v>
      </c>
      <c r="E11" s="25">
        <f>SUM('4 день'!D19)</f>
        <v>32.04</v>
      </c>
      <c r="F11" s="25">
        <f>SUM('5 день'!D20)</f>
        <v>32</v>
      </c>
      <c r="G11" s="25">
        <f>SUM('6 день'!D21)</f>
        <v>31.369999999999997</v>
      </c>
      <c r="H11" s="25">
        <f>SUM('7 день'!D20)</f>
        <v>31.699999999999996</v>
      </c>
      <c r="I11" s="25">
        <f>SUM('8 день'!D20)</f>
        <v>32.37</v>
      </c>
      <c r="J11" s="25">
        <f>SUM('9 день'!D21)</f>
        <v>32.57</v>
      </c>
      <c r="K11" s="25">
        <f>SUM('10 день'!D21)</f>
        <v>32.04</v>
      </c>
      <c r="L11" s="84">
        <f>SUM(B11:K11)/10*100/92</f>
        <v>35.004347826086956</v>
      </c>
    </row>
    <row r="12" spans="1:12" ht="18.75">
      <c r="A12" s="40" t="s">
        <v>4</v>
      </c>
      <c r="B12" s="25">
        <f>SUM('1 день'!E21)</f>
        <v>133.57</v>
      </c>
      <c r="C12" s="25">
        <f>SUM('2 день'!E21)</f>
        <v>134.76</v>
      </c>
      <c r="D12" s="25">
        <f>SUM('3 день'!E21)</f>
        <v>134.04000000000002</v>
      </c>
      <c r="E12" s="25">
        <f>SUM('4 день'!E19)</f>
        <v>134</v>
      </c>
      <c r="F12" s="25">
        <f>SUM('5 день'!E20)</f>
        <v>136.85000000000002</v>
      </c>
      <c r="G12" s="25">
        <f>SUM('6 день'!E21)</f>
        <v>134.34000000000003</v>
      </c>
      <c r="H12" s="25">
        <f>SUM('7 день'!E20)</f>
        <v>134.76999999999998</v>
      </c>
      <c r="I12" s="25">
        <f>SUM('8 день'!E20)</f>
        <v>143.93</v>
      </c>
      <c r="J12" s="25">
        <f>SUM('9 день'!E21)</f>
        <v>135.56</v>
      </c>
      <c r="K12" s="25">
        <f>SUM('10 день'!E21)</f>
        <v>118.72000000000001</v>
      </c>
      <c r="L12" s="84">
        <f>SUM(B12:K12)/10*100/383</f>
        <v>35.001044386422976</v>
      </c>
    </row>
    <row r="13" spans="1:12" ht="18.75">
      <c r="A13" s="40" t="s">
        <v>5</v>
      </c>
      <c r="B13" s="25">
        <f>SUM('1 день'!F21)</f>
        <v>949.8199999999999</v>
      </c>
      <c r="C13" s="25">
        <f>SUM('2 день'!F21)</f>
        <v>939.1999999999999</v>
      </c>
      <c r="D13" s="25">
        <f>SUM('3 день'!F21)</f>
        <v>933.69</v>
      </c>
      <c r="E13" s="25">
        <f>SUM('4 день'!F19)</f>
        <v>955.8199999999999</v>
      </c>
      <c r="F13" s="25">
        <f>SUM('5 день'!F20)</f>
        <v>939.0899999999999</v>
      </c>
      <c r="G13" s="25">
        <f>SUM('6 день'!F21)</f>
        <v>949.5999999999999</v>
      </c>
      <c r="H13" s="25">
        <f>SUM('7 день'!F20)</f>
        <v>979.46</v>
      </c>
      <c r="I13" s="25">
        <f>SUM('8 день'!F20)</f>
        <v>949.99</v>
      </c>
      <c r="J13" s="25">
        <f>SUM('9 день'!F21)</f>
        <v>947.4399999999999</v>
      </c>
      <c r="K13" s="25">
        <f>SUM('10 день'!F21)</f>
        <v>951.3699999999999</v>
      </c>
      <c r="L13" s="60">
        <f>SUM(B13:K13)/10*100/2713</f>
        <v>34.999926280869886</v>
      </c>
    </row>
    <row r="14" spans="1:12" ht="18.75">
      <c r="A14" s="92" t="s">
        <v>19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89">
        <v>15</v>
      </c>
    </row>
    <row r="15" spans="1:12" ht="18.75">
      <c r="A15" s="40" t="s">
        <v>2</v>
      </c>
      <c r="B15" s="25">
        <f>SUM('1 день'!C26)</f>
        <v>13.8</v>
      </c>
      <c r="C15" s="25">
        <f>SUM('2 день'!C25)</f>
        <v>8.2</v>
      </c>
      <c r="D15" s="25">
        <f>SUM('3 день'!C26)</f>
        <v>18.799999999999997</v>
      </c>
      <c r="E15" s="25">
        <f>SUM('4 день'!C23)</f>
        <v>13.5</v>
      </c>
      <c r="F15" s="25">
        <f>SUM('5 день'!C25)</f>
        <v>13.9</v>
      </c>
      <c r="G15" s="25">
        <f>SUM('6 день'!C26)</f>
        <v>13.8</v>
      </c>
      <c r="H15" s="25">
        <f>SUM('7 день'!C24)</f>
        <v>13.7</v>
      </c>
      <c r="I15" s="25">
        <f>SUM('8 день'!C24)</f>
        <v>13.3</v>
      </c>
      <c r="J15" s="25">
        <f>SUM('9 день'!C26)</f>
        <v>13.9</v>
      </c>
      <c r="K15" s="25">
        <f>SUM('10 день'!C26)</f>
        <v>12.399999999999999</v>
      </c>
      <c r="L15" s="43">
        <f>SUM(B15:K15)/10*100/90</f>
        <v>15.033333333333333</v>
      </c>
    </row>
    <row r="16" spans="1:12" ht="18.75">
      <c r="A16" s="40" t="s">
        <v>3</v>
      </c>
      <c r="B16" s="25">
        <f>SUM('1 день'!D26)</f>
        <v>13.759999999999998</v>
      </c>
      <c r="C16" s="25">
        <f>SUM('2 день'!D25)</f>
        <v>7.9</v>
      </c>
      <c r="D16" s="25">
        <f>SUM('3 день'!D26)</f>
        <v>16.7</v>
      </c>
      <c r="E16" s="25">
        <f>SUM('4 день'!D23)</f>
        <v>16.099999999999998</v>
      </c>
      <c r="F16" s="25">
        <f>SUM('5 день'!D25)</f>
        <v>13.4</v>
      </c>
      <c r="G16" s="25">
        <f>SUM('6 день'!D26)</f>
        <v>15.36</v>
      </c>
      <c r="H16" s="25">
        <f>SUM('7 день'!D24)</f>
        <v>15.3</v>
      </c>
      <c r="I16" s="25">
        <f>SUM('8 день'!D24)</f>
        <v>13.8</v>
      </c>
      <c r="J16" s="25">
        <f>SUM('9 день'!D26)</f>
        <v>11.6</v>
      </c>
      <c r="K16" s="25">
        <f>SUM('10 день'!D26)</f>
        <v>14.049999999999999</v>
      </c>
      <c r="L16" s="84">
        <f>SUM(B16:K16)/10*100/92</f>
        <v>14.996739130434783</v>
      </c>
    </row>
    <row r="17" spans="1:12" ht="18.75">
      <c r="A17" s="40" t="s">
        <v>4</v>
      </c>
      <c r="B17" s="25">
        <f>SUM('1 день'!E26)</f>
        <v>58.26</v>
      </c>
      <c r="C17" s="25">
        <f>SUM('2 день'!E25)</f>
        <v>34.2</v>
      </c>
      <c r="D17" s="25">
        <f>SUM('3 день'!E26)</f>
        <v>82.2</v>
      </c>
      <c r="E17" s="25">
        <f>SUM('4 день'!E23)</f>
        <v>58</v>
      </c>
      <c r="F17" s="25">
        <f>SUM('5 день'!E25)</f>
        <v>58.5</v>
      </c>
      <c r="G17" s="25">
        <f>SUM('6 день'!E26)</f>
        <v>55.36</v>
      </c>
      <c r="H17" s="25">
        <f>SUM('7 день'!E24)</f>
        <v>58.2</v>
      </c>
      <c r="I17" s="25">
        <f>SUM('8 день'!E24)</f>
        <v>56.4</v>
      </c>
      <c r="J17" s="25">
        <f>SUM('9 день'!E26)</f>
        <v>58.5</v>
      </c>
      <c r="K17" s="25">
        <f>SUM('10 день'!E26)</f>
        <v>55.6</v>
      </c>
      <c r="L17" s="84">
        <f>SUM(B17:K17)/10*100/383</f>
        <v>15.01879895561358</v>
      </c>
    </row>
    <row r="18" spans="1:12" ht="18.75">
      <c r="A18" s="40" t="s">
        <v>5</v>
      </c>
      <c r="B18" s="25">
        <f>SUM('1 день'!F26)</f>
        <v>409</v>
      </c>
      <c r="C18" s="25">
        <f>SUM('2 день'!F25)</f>
        <v>126</v>
      </c>
      <c r="D18" s="25">
        <f>SUM('3 день'!F26)</f>
        <v>690</v>
      </c>
      <c r="E18" s="25">
        <f>SUM('4 день'!F23)</f>
        <v>405.6</v>
      </c>
      <c r="F18" s="25">
        <f>SUM('5 день'!F25)</f>
        <v>402</v>
      </c>
      <c r="G18" s="25">
        <f>SUM('6 день'!F26)</f>
        <v>409.2</v>
      </c>
      <c r="H18" s="25">
        <f>SUM('7 день'!F24)</f>
        <v>420.2</v>
      </c>
      <c r="I18" s="25">
        <f>SUM('8 день'!F24)</f>
        <v>409.4</v>
      </c>
      <c r="J18" s="25">
        <f>SUM('9 день'!F26)</f>
        <v>408.3</v>
      </c>
      <c r="K18" s="25">
        <f>SUM('10 день'!F26)</f>
        <v>389.75</v>
      </c>
      <c r="L18" s="60">
        <f>SUM(B18:K18)/10*100/2713</f>
        <v>14.999815702174715</v>
      </c>
    </row>
    <row r="19" spans="1:12" ht="18.75">
      <c r="A19" s="92" t="s">
        <v>88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90">
        <v>75</v>
      </c>
    </row>
    <row r="20" spans="1:12" ht="18.75">
      <c r="A20" s="40" t="s">
        <v>2</v>
      </c>
      <c r="B20" s="25">
        <f>SUM(B5,B10,B15)</f>
        <v>64.67999999999999</v>
      </c>
      <c r="C20" s="25">
        <f aca="true" t="shared" si="0" ref="C20:K22">SUM(C5,C10,C15)</f>
        <v>62</v>
      </c>
      <c r="D20" s="25">
        <f t="shared" si="0"/>
        <v>72.16</v>
      </c>
      <c r="E20" s="25">
        <f t="shared" si="0"/>
        <v>67.5</v>
      </c>
      <c r="F20" s="25">
        <f t="shared" si="0"/>
        <v>65.51</v>
      </c>
      <c r="G20" s="25">
        <f t="shared" si="0"/>
        <v>64.92999999999999</v>
      </c>
      <c r="H20" s="25">
        <f t="shared" si="0"/>
        <v>67.32000000000001</v>
      </c>
      <c r="I20" s="25">
        <f t="shared" si="0"/>
        <v>67.25999999999999</v>
      </c>
      <c r="J20" s="25">
        <f t="shared" si="0"/>
        <v>74.03</v>
      </c>
      <c r="K20" s="25">
        <f>SUM(K5,K10,K15)</f>
        <v>69.69999999999999</v>
      </c>
      <c r="L20" s="52">
        <f>SUM(B20:K20)/10*100/90</f>
        <v>75.00999999999999</v>
      </c>
    </row>
    <row r="21" spans="1:12" ht="18.75">
      <c r="A21" s="40" t="s">
        <v>3</v>
      </c>
      <c r="B21" s="25">
        <f>SUM(B6,B11,B16)</f>
        <v>70.91999999999999</v>
      </c>
      <c r="C21" s="25">
        <f t="shared" si="0"/>
        <v>60.82999999999999</v>
      </c>
      <c r="D21" s="25">
        <f t="shared" si="0"/>
        <v>71.1</v>
      </c>
      <c r="E21" s="25">
        <f t="shared" si="0"/>
        <v>70.99</v>
      </c>
      <c r="F21" s="25">
        <f t="shared" si="0"/>
        <v>64.34</v>
      </c>
      <c r="G21" s="25">
        <f t="shared" si="0"/>
        <v>71.44999999999999</v>
      </c>
      <c r="H21" s="25">
        <f t="shared" si="0"/>
        <v>67.36999999999999</v>
      </c>
      <c r="I21" s="25">
        <f t="shared" si="0"/>
        <v>72.58999999999999</v>
      </c>
      <c r="J21" s="25">
        <f t="shared" si="0"/>
        <v>67.92</v>
      </c>
      <c r="K21" s="25">
        <f t="shared" si="0"/>
        <v>72.16</v>
      </c>
      <c r="L21" s="52">
        <f>SUM(B21:K21)/10*100/92</f>
        <v>74.9641304347826</v>
      </c>
    </row>
    <row r="22" spans="1:12" ht="18.75">
      <c r="A22" s="40" t="s">
        <v>4</v>
      </c>
      <c r="B22" s="25">
        <f>SUM(B7,B12,B17)</f>
        <v>283.09999999999997</v>
      </c>
      <c r="C22" s="25">
        <f t="shared" si="0"/>
        <v>255.85999999999996</v>
      </c>
      <c r="D22" s="25">
        <f t="shared" si="0"/>
        <v>304.47</v>
      </c>
      <c r="E22" s="25">
        <f t="shared" si="0"/>
        <v>299.35</v>
      </c>
      <c r="F22" s="25">
        <f t="shared" si="0"/>
        <v>292.33000000000004</v>
      </c>
      <c r="G22" s="25">
        <f t="shared" si="0"/>
        <v>284.74</v>
      </c>
      <c r="H22" s="25">
        <f t="shared" si="0"/>
        <v>287.53</v>
      </c>
      <c r="I22" s="25">
        <f t="shared" si="0"/>
        <v>295.01</v>
      </c>
      <c r="J22" s="25">
        <f t="shared" si="0"/>
        <v>288.59000000000003</v>
      </c>
      <c r="K22" s="25">
        <f t="shared" si="0"/>
        <v>282.24</v>
      </c>
      <c r="L22" s="60">
        <f>SUM(B22:K22)/10*100/383</f>
        <v>75.01879895561358</v>
      </c>
    </row>
    <row r="23" spans="1:12" ht="18.75">
      <c r="A23" s="40" t="s">
        <v>5</v>
      </c>
      <c r="B23" s="25">
        <f aca="true" t="shared" si="1" ref="B23:K23">SUM(B8,B13,B18)</f>
        <v>2021.1799999999998</v>
      </c>
      <c r="C23" s="25">
        <f t="shared" si="1"/>
        <v>1751.22</v>
      </c>
      <c r="D23" s="25">
        <f t="shared" si="1"/>
        <v>2306.3900000000003</v>
      </c>
      <c r="E23" s="25">
        <f t="shared" si="1"/>
        <v>2042.12</v>
      </c>
      <c r="F23" s="25">
        <f t="shared" si="1"/>
        <v>2037.6599999999999</v>
      </c>
      <c r="G23" s="25">
        <f t="shared" si="1"/>
        <v>2002.9399999999998</v>
      </c>
      <c r="H23" s="25">
        <f t="shared" si="1"/>
        <v>2095.13</v>
      </c>
      <c r="I23" s="25">
        <f t="shared" si="1"/>
        <v>2054.9700000000003</v>
      </c>
      <c r="J23" s="25">
        <f t="shared" si="1"/>
        <v>2036.5399999999997</v>
      </c>
      <c r="K23" s="25">
        <f t="shared" si="1"/>
        <v>1999.3</v>
      </c>
      <c r="L23" s="60">
        <f>SUM(B23:K23)/10*100/2713</f>
        <v>74.99981570217471</v>
      </c>
    </row>
    <row r="25" spans="5:10" ht="14.25">
      <c r="E25" s="37" t="s">
        <v>213</v>
      </c>
      <c r="F25" s="37"/>
      <c r="G25" s="37"/>
      <c r="H25" s="37"/>
      <c r="I25" s="37"/>
      <c r="J25" s="37"/>
    </row>
    <row r="26" spans="5:14" ht="14.25">
      <c r="E26" s="147" t="s">
        <v>214</v>
      </c>
      <c r="F26" s="147"/>
      <c r="G26" s="147"/>
      <c r="H26" s="147"/>
      <c r="I26" s="147"/>
      <c r="J26" s="147"/>
      <c r="K26" s="147"/>
      <c r="L26" s="147"/>
      <c r="M26" s="147"/>
      <c r="N26" s="147"/>
    </row>
    <row r="27" spans="5:10" ht="14.25">
      <c r="E27" s="147" t="s">
        <v>215</v>
      </c>
      <c r="F27" s="147"/>
      <c r="G27" s="147"/>
      <c r="H27" s="147"/>
      <c r="I27" s="37"/>
      <c r="J27" s="37"/>
    </row>
    <row r="28" ht="12.75">
      <c r="J28" s="91"/>
    </row>
  </sheetData>
  <sheetProtection/>
  <mergeCells count="3">
    <mergeCell ref="A1:L2"/>
    <mergeCell ref="E26:N26"/>
    <mergeCell ref="E27:H27"/>
  </mergeCells>
  <printOptions/>
  <pageMargins left="0.7" right="0.7" top="0.75" bottom="0.75" header="0.3" footer="0.3"/>
  <pageSetup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3"/>
  <sheetViews>
    <sheetView zoomScale="78" zoomScaleNormal="78" zoomScalePageLayoutView="0" workbookViewId="0" topLeftCell="A1">
      <selection activeCell="A1" sqref="A1:L2"/>
    </sheetView>
  </sheetViews>
  <sheetFormatPr defaultColWidth="9.140625" defaultRowHeight="12.75"/>
  <sheetData>
    <row r="1" spans="1:12" ht="24" customHeight="1">
      <c r="A1" s="152" t="s">
        <v>219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4"/>
    </row>
    <row r="2" spans="1:12" ht="26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60">
      <c r="A3" s="25"/>
      <c r="B3" s="19" t="s">
        <v>76</v>
      </c>
      <c r="C3" s="19" t="s">
        <v>77</v>
      </c>
      <c r="D3" s="19" t="s">
        <v>78</v>
      </c>
      <c r="E3" s="19" t="s">
        <v>79</v>
      </c>
      <c r="F3" s="19" t="s">
        <v>80</v>
      </c>
      <c r="G3" s="19" t="s">
        <v>81</v>
      </c>
      <c r="H3" s="19" t="s">
        <v>82</v>
      </c>
      <c r="I3" s="19" t="s">
        <v>83</v>
      </c>
      <c r="J3" s="19" t="s">
        <v>84</v>
      </c>
      <c r="K3" s="19" t="s">
        <v>85</v>
      </c>
      <c r="L3" s="14" t="s">
        <v>154</v>
      </c>
    </row>
    <row r="4" spans="1:12" ht="20.25">
      <c r="A4" s="119" t="s">
        <v>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5.75">
      <c r="A5" s="120" t="s">
        <v>23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5.75">
      <c r="A6" s="121" t="s">
        <v>32</v>
      </c>
      <c r="B6" s="122">
        <f>SUM('1 день'!G12)</f>
        <v>0.24</v>
      </c>
      <c r="C6" s="122">
        <f>SUM('2 день'!G12)</f>
        <v>0.265</v>
      </c>
      <c r="D6" s="122">
        <f>SUM('3 день'!G12)</f>
        <v>0.31</v>
      </c>
      <c r="E6" s="122">
        <f>SUM('4 день'!G11)</f>
        <v>0.27</v>
      </c>
      <c r="F6" s="122">
        <f>SUM('5 день'!G12)</f>
        <v>0.25</v>
      </c>
      <c r="G6" s="122">
        <f>SUM('6 день'!G12)</f>
        <v>0.365</v>
      </c>
      <c r="H6" s="122">
        <f>SUM('7 день'!G11)</f>
        <v>0.27</v>
      </c>
      <c r="I6" s="122">
        <f>SUM('8 день'!G11)</f>
        <v>0.33999999999999997</v>
      </c>
      <c r="J6" s="122">
        <f>SUM('9 день'!G12)</f>
        <v>0.35</v>
      </c>
      <c r="K6" s="122">
        <f>SUM('10 день'!G12)</f>
        <v>0.7999999999999999</v>
      </c>
      <c r="L6" s="56">
        <f>SUM(B6:K6)/10*100/1.4</f>
        <v>24.71428571428571</v>
      </c>
    </row>
    <row r="7" spans="1:12" ht="15.75">
      <c r="A7" s="121" t="s">
        <v>101</v>
      </c>
      <c r="B7" s="122">
        <f>SUM('1 день'!H12)</f>
        <v>0.42</v>
      </c>
      <c r="C7" s="122">
        <f>SUM('2 день'!H12)</f>
        <v>0.35</v>
      </c>
      <c r="D7" s="122">
        <f>SUM('3 день'!H12)</f>
        <v>0.4</v>
      </c>
      <c r="E7" s="122">
        <f>SUM('4 день'!H11)</f>
        <v>0.36</v>
      </c>
      <c r="F7" s="122">
        <f>SUM('5 день'!H12)</f>
        <v>0.43000000000000005</v>
      </c>
      <c r="G7" s="122">
        <f>SUM('6 день'!H12)</f>
        <v>0.38</v>
      </c>
      <c r="H7" s="122">
        <f>SUM('7 день'!H11)</f>
        <v>0.4</v>
      </c>
      <c r="I7" s="122">
        <f>SUM('8 день'!H11)</f>
        <v>0.4</v>
      </c>
      <c r="J7" s="122">
        <f>SUM('9 день'!H12)</f>
        <v>0.36</v>
      </c>
      <c r="K7" s="122">
        <f>SUM('10 день'!H12)</f>
        <v>0.5</v>
      </c>
      <c r="L7" s="56">
        <f>SUM(B7:K7)/10*100/1.6</f>
        <v>25</v>
      </c>
    </row>
    <row r="8" spans="1:12" ht="15.75">
      <c r="A8" s="121" t="s">
        <v>25</v>
      </c>
      <c r="B8" s="56">
        <f>SUM('1 день'!I12)</f>
        <v>16.12</v>
      </c>
      <c r="C8" s="122">
        <f>SUM('2 день'!I12)</f>
        <v>18.060000000000002</v>
      </c>
      <c r="D8" s="122">
        <f>SUM('3 день'!I12)</f>
        <v>17.98</v>
      </c>
      <c r="E8" s="122">
        <f>SUM('4 день'!I11)</f>
        <v>18.02</v>
      </c>
      <c r="F8" s="122">
        <f>SUM('5 день'!I12)</f>
        <v>17.26</v>
      </c>
      <c r="G8" s="122">
        <f>SUM('6 день'!I12)</f>
        <v>14.9</v>
      </c>
      <c r="H8" s="122">
        <f>SUM('7 день'!I11)</f>
        <v>18.37</v>
      </c>
      <c r="I8" s="122">
        <f>SUM('8 день'!I11)</f>
        <v>20.04</v>
      </c>
      <c r="J8" s="122">
        <f>SUM('9 день'!I12)</f>
        <v>17.42</v>
      </c>
      <c r="K8" s="122">
        <f>SUM('10 день'!I12)</f>
        <v>16.790000000000003</v>
      </c>
      <c r="L8" s="56">
        <f>SUM(B8:K8)/10*100/70</f>
        <v>24.994285714285716</v>
      </c>
    </row>
    <row r="9" spans="1:12" ht="15.75">
      <c r="A9" s="121" t="s">
        <v>26</v>
      </c>
      <c r="B9" s="122">
        <f>SUM('1 день'!J12)</f>
        <v>0.22</v>
      </c>
      <c r="C9" s="122">
        <f>SUM('2 день'!J12)</f>
        <v>0.245</v>
      </c>
      <c r="D9" s="122">
        <f>SUM('3 день'!J12)</f>
        <v>0.26</v>
      </c>
      <c r="E9" s="122">
        <f>SUM('4 день'!J11)</f>
        <v>0.21000000000000002</v>
      </c>
      <c r="F9" s="122">
        <f>SUM('5 день'!J12)</f>
        <v>0.23</v>
      </c>
      <c r="G9" s="122">
        <f>SUM('6 день'!J12)</f>
        <v>0.22000000000000003</v>
      </c>
      <c r="H9" s="122">
        <f>SUM('7 день'!J11)</f>
        <v>0.24000000000000002</v>
      </c>
      <c r="I9" s="122">
        <f>SUM('8 день'!J11)</f>
        <v>0.19</v>
      </c>
      <c r="J9" s="122">
        <f>SUM('9 день'!J12)</f>
        <v>0.21</v>
      </c>
      <c r="K9" s="122">
        <f>SUM('10 день'!J12)</f>
        <v>0.22</v>
      </c>
      <c r="L9" s="101">
        <f>SUM(B9:K9)/10*100/0.9</f>
        <v>24.944444444444443</v>
      </c>
    </row>
    <row r="10" spans="1:12" ht="15.75">
      <c r="A10" s="121" t="s">
        <v>27</v>
      </c>
      <c r="B10" s="122">
        <f>SUM('1 день'!K12)</f>
        <v>3.2</v>
      </c>
      <c r="C10" s="122">
        <f>SUM('2 день'!K12)</f>
        <v>3.06</v>
      </c>
      <c r="D10" s="122">
        <f>SUM('3 день'!K12)</f>
        <v>3.05</v>
      </c>
      <c r="E10" s="122">
        <f>SUM('4 день'!K11)</f>
        <v>3.01</v>
      </c>
      <c r="F10" s="122">
        <f>SUM('5 день'!K12)</f>
        <v>3.01</v>
      </c>
      <c r="G10" s="122">
        <f>SUM('6 день'!K12)</f>
        <v>3.06</v>
      </c>
      <c r="H10" s="122">
        <f>SUM('7 день'!K11)</f>
        <v>3.4</v>
      </c>
      <c r="I10" s="122">
        <f>SUM('8 день'!K11)</f>
        <v>3</v>
      </c>
      <c r="J10" s="122">
        <f>SUM('9 день'!K12)</f>
        <v>2.9000000000000004</v>
      </c>
      <c r="K10" s="122">
        <f>SUM('10 день'!K12)</f>
        <v>2.3</v>
      </c>
      <c r="L10" s="56">
        <f>SUM(B10:K10)/10*100/12</f>
        <v>24.991666666666664</v>
      </c>
    </row>
    <row r="11" spans="1:12" ht="15.75">
      <c r="A11" s="120" t="s">
        <v>89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5.75">
      <c r="A12" s="123" t="s">
        <v>28</v>
      </c>
      <c r="B12" s="124">
        <f>SUM('1 день'!L12)</f>
        <v>307.32</v>
      </c>
      <c r="C12" s="124">
        <f>SUM('2 день'!L12)</f>
        <v>301.61</v>
      </c>
      <c r="D12" s="124">
        <f>SUM('3 день'!L12)</f>
        <v>317.88</v>
      </c>
      <c r="E12" s="124">
        <f>SUM('4 день'!L11)</f>
        <v>288.93</v>
      </c>
      <c r="F12" s="124">
        <f>SUM('5 день'!L12)</f>
        <v>295.66</v>
      </c>
      <c r="G12" s="124">
        <f>SUM('6 день'!L12)</f>
        <v>296.94000000000005</v>
      </c>
      <c r="H12" s="124">
        <f>SUM('7 день'!L11)</f>
        <v>299.73</v>
      </c>
      <c r="I12" s="124">
        <f>SUM('8 день'!L11)</f>
        <v>297.96000000000004</v>
      </c>
      <c r="J12" s="124">
        <f>SUM('9 день'!L12)</f>
        <v>300.1</v>
      </c>
      <c r="K12" s="124">
        <f>SUM('10 день'!L12)</f>
        <v>294.02000000000004</v>
      </c>
      <c r="L12" s="63">
        <f>SUM(B12:K12)/10*100/1200</f>
        <v>25.00125</v>
      </c>
    </row>
    <row r="13" spans="1:12" ht="15.75">
      <c r="A13" s="123" t="s">
        <v>90</v>
      </c>
      <c r="B13" s="124">
        <f>SUM('1 день'!M12)</f>
        <v>448.84000000000003</v>
      </c>
      <c r="C13" s="124">
        <f>SUM('2 день'!M12)</f>
        <v>436.8</v>
      </c>
      <c r="D13" s="124">
        <f>SUM('3 день'!M12)</f>
        <v>452.77000000000004</v>
      </c>
      <c r="E13" s="124">
        <f>SUM('4 день'!M11)</f>
        <v>452.29</v>
      </c>
      <c r="F13" s="124">
        <f>SUM('5 день'!M12)</f>
        <v>460.42</v>
      </c>
      <c r="G13" s="124">
        <f>SUM('6 день'!M12)</f>
        <v>424.43</v>
      </c>
      <c r="H13" s="124">
        <f>SUM('7 день'!M11)</f>
        <v>449.91</v>
      </c>
      <c r="I13" s="124">
        <f>SUM('8 день'!M11)</f>
        <v>458.49000000000007</v>
      </c>
      <c r="J13" s="124">
        <f>SUM('8 день'!M11)</f>
        <v>458.49000000000007</v>
      </c>
      <c r="K13" s="124">
        <f>SUM('10 день'!M12)</f>
        <v>457.95</v>
      </c>
      <c r="L13" s="63">
        <f>SUM(B13:K13)/10*100/1800</f>
        <v>25.002166666666668</v>
      </c>
    </row>
    <row r="14" spans="1:12" ht="15.75">
      <c r="A14" s="123" t="s">
        <v>87</v>
      </c>
      <c r="B14" s="113">
        <f>SUM('1 день'!N12)</f>
        <v>77.83</v>
      </c>
      <c r="C14" s="124">
        <f>SUM('2 день'!N12)</f>
        <v>74.79</v>
      </c>
      <c r="D14" s="124">
        <f>SUM('3 день'!N12)</f>
        <v>78.37</v>
      </c>
      <c r="E14" s="124">
        <f>SUM('4 день'!N11)</f>
        <v>76.02</v>
      </c>
      <c r="F14" s="124">
        <f>SUM('5 день'!N12)</f>
        <v>86.63000000000001</v>
      </c>
      <c r="G14" s="124">
        <f>SUM('6 день'!N12)</f>
        <v>77.82000000000001</v>
      </c>
      <c r="H14" s="124">
        <f>SUM('7 день'!N11)</f>
        <v>66.83</v>
      </c>
      <c r="I14" s="124">
        <f>SUM('8 день'!N11)</f>
        <v>66.88</v>
      </c>
      <c r="J14" s="124">
        <f>SUM('9 день'!N12)</f>
        <v>69.5</v>
      </c>
      <c r="K14" s="124">
        <f>SUM('10 день'!N12)</f>
        <v>75.32</v>
      </c>
      <c r="L14" s="113">
        <f>SUM(B14:K14)/10*100/300</f>
        <v>24.999666666666666</v>
      </c>
    </row>
    <row r="15" spans="1:12" ht="15.75">
      <c r="A15" s="123" t="s">
        <v>31</v>
      </c>
      <c r="B15" s="124">
        <f>SUM('1 день'!O12)</f>
        <v>4.25</v>
      </c>
      <c r="C15" s="124">
        <f>SUM('2 день'!O12)</f>
        <v>4.362</v>
      </c>
      <c r="D15" s="124">
        <f>SUM('3 день'!O12)</f>
        <v>4.130000000000001</v>
      </c>
      <c r="E15" s="124">
        <f>SUM('4 день'!O11)</f>
        <v>3.49</v>
      </c>
      <c r="F15" s="124">
        <f>SUM('5 день'!O12)</f>
        <v>4.01</v>
      </c>
      <c r="G15" s="124">
        <f>SUM('6 день'!O12)</f>
        <v>4.58</v>
      </c>
      <c r="H15" s="124">
        <f>SUM('7 день'!O11)</f>
        <v>3.722</v>
      </c>
      <c r="I15" s="124">
        <f>SUM('8 день'!O11)</f>
        <v>4.18</v>
      </c>
      <c r="J15" s="124">
        <f>SUM('9 день'!O12)</f>
        <v>4.98</v>
      </c>
      <c r="K15" s="124">
        <f>SUM('10 день'!O12)</f>
        <v>4.76</v>
      </c>
      <c r="L15" s="113">
        <f>SUM(B15:K15)/10*100/17</f>
        <v>24.97882352941176</v>
      </c>
    </row>
    <row r="16" spans="1:12" ht="15.75">
      <c r="A16" s="123" t="s">
        <v>99</v>
      </c>
      <c r="B16" s="124">
        <f>SUM('1 день'!P12)</f>
        <v>5</v>
      </c>
      <c r="C16" s="124">
        <f>SUM('2 день'!P12)</f>
        <v>3</v>
      </c>
      <c r="D16" s="124">
        <f>SUM('3 день'!P12)</f>
        <v>3</v>
      </c>
      <c r="E16" s="124">
        <f>SUM('4 день'!P11)</f>
        <v>2.5</v>
      </c>
      <c r="F16" s="124">
        <f>SUM('5 день'!P12)</f>
        <v>2.2</v>
      </c>
      <c r="G16" s="124">
        <f>SUM('6 день'!P12)</f>
        <v>2.5</v>
      </c>
      <c r="H16" s="124">
        <f>SUM('7 день'!P11)</f>
        <v>3.5</v>
      </c>
      <c r="I16" s="124">
        <f>SUM('8 день'!P11)</f>
        <v>3.3</v>
      </c>
      <c r="J16" s="124">
        <f>SUM('9 день'!P12)</f>
        <v>5.109999999999999</v>
      </c>
      <c r="K16" s="124">
        <f>SUM('10 день'!P12)</f>
        <v>4.9</v>
      </c>
      <c r="L16" s="113">
        <f>SUM(B16:K16)/10*100/14</f>
        <v>25.007142857142856</v>
      </c>
    </row>
    <row r="17" spans="1:12" ht="15.75">
      <c r="A17" s="123" t="s">
        <v>100</v>
      </c>
      <c r="B17" s="124">
        <f>SUM('1 день'!Q12)</f>
        <v>0</v>
      </c>
      <c r="C17" s="124">
        <f>SUM('2 день'!Q12)</f>
        <v>0.02</v>
      </c>
      <c r="D17" s="124">
        <f>SUM('3 день'!Q12)</f>
        <v>0.03</v>
      </c>
      <c r="E17" s="124">
        <f>SUM('4 день'!Q11)</f>
        <v>0.06</v>
      </c>
      <c r="F17" s="124">
        <f>SUM('5 день'!Q12)</f>
        <v>0.05</v>
      </c>
      <c r="G17" s="124">
        <f>SUM('6 день'!Q12)</f>
        <v>0.02</v>
      </c>
      <c r="H17" s="124">
        <f>SUM('7 день'!Q11)</f>
        <v>0.02</v>
      </c>
      <c r="I17" s="124">
        <f>SUM('8 день'!Q11)</f>
        <v>0.02</v>
      </c>
      <c r="J17" s="124">
        <f>SUM('9 день'!Q12)</f>
        <v>0.05</v>
      </c>
      <c r="K17" s="124">
        <f>SUM('10 день'!Q12)</f>
        <v>0.03</v>
      </c>
      <c r="L17" s="115">
        <f>SUM(B17:K17)/10*100/0.12</f>
        <v>24.999999999999993</v>
      </c>
    </row>
    <row r="18" spans="1:12" ht="20.25">
      <c r="A18" s="119" t="s">
        <v>12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8"/>
    </row>
    <row r="19" spans="1:12" ht="15.75">
      <c r="A19" s="120" t="s">
        <v>23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5.75">
      <c r="A20" s="121" t="s">
        <v>32</v>
      </c>
      <c r="B20" s="122">
        <f>SUM('1 день'!G21)</f>
        <v>0.405</v>
      </c>
      <c r="C20" s="122">
        <f>SUM('2 день'!G21)</f>
        <v>0.34500000000000003</v>
      </c>
      <c r="D20" s="122">
        <f>SUM('3 день'!G21)</f>
        <v>0.395</v>
      </c>
      <c r="E20" s="122">
        <f>SUM('4 день'!G19)</f>
        <v>0.47500000000000003</v>
      </c>
      <c r="F20" s="122">
        <f>SUM('5 день'!G20)</f>
        <v>0.535</v>
      </c>
      <c r="G20" s="122">
        <f>SUM('6 день'!G21)</f>
        <v>0.41500000000000004</v>
      </c>
      <c r="H20" s="122">
        <f>SUM('7 день'!G20)</f>
        <v>0.485</v>
      </c>
      <c r="I20" s="122">
        <f>SUM('8 день'!G20)</f>
        <v>0.8749999999999999</v>
      </c>
      <c r="J20" s="122">
        <f>SUM('9 день'!G21)</f>
        <v>0.465</v>
      </c>
      <c r="K20" s="122">
        <f>SUM('10 день'!G21)</f>
        <v>0.48499999999999993</v>
      </c>
      <c r="L20" s="56">
        <f>SUM(B20:K20)/10*100/1.4</f>
        <v>34.85714285714287</v>
      </c>
    </row>
    <row r="21" spans="1:12" ht="15.75">
      <c r="A21" s="121" t="s">
        <v>101</v>
      </c>
      <c r="B21" s="122">
        <f>SUM('1 день'!H21)</f>
        <v>0.58</v>
      </c>
      <c r="C21" s="122">
        <f>SUM('2 день'!H21)</f>
        <v>0.5800000000000001</v>
      </c>
      <c r="D21" s="122">
        <f>SUM('3 день'!H21)</f>
        <v>0.56</v>
      </c>
      <c r="E21" s="122">
        <f>SUM('4 день'!H19)</f>
        <v>0.52</v>
      </c>
      <c r="F21" s="122">
        <f>SUM('5 день'!H20)</f>
        <v>0.59</v>
      </c>
      <c r="G21" s="122">
        <f>SUM('6 день'!H21)</f>
        <v>0.5700000000000001</v>
      </c>
      <c r="H21" s="122">
        <f>SUM('7 день'!H20)</f>
        <v>0.5700000000000001</v>
      </c>
      <c r="I21" s="122">
        <f>SUM('8 день'!H20)</f>
        <v>0.59</v>
      </c>
      <c r="J21" s="122">
        <f>SUM('9 день'!H21)</f>
        <v>0.56</v>
      </c>
      <c r="K21" s="122">
        <f>SUM('10 день'!H21)</f>
        <v>0.5</v>
      </c>
      <c r="L21" s="56">
        <f>SUM(B21:K21)/10*100/1.6</f>
        <v>35.125</v>
      </c>
    </row>
    <row r="22" spans="1:12" ht="15.75">
      <c r="A22" s="121" t="s">
        <v>25</v>
      </c>
      <c r="B22" s="122">
        <f>SUM('1 день'!I21)</f>
        <v>24.439999999999998</v>
      </c>
      <c r="C22" s="122">
        <f>SUM('2 день'!I21)</f>
        <v>23.92</v>
      </c>
      <c r="D22" s="122">
        <f>SUM('3 день'!I21)</f>
        <v>23.590000000000003</v>
      </c>
      <c r="E22" s="122">
        <f>SUM('4 день'!I19)</f>
        <v>24.14</v>
      </c>
      <c r="F22" s="122">
        <f>SUM('5 день'!I20)</f>
        <v>24.27</v>
      </c>
      <c r="G22" s="122">
        <f>SUM('6 день'!I21)</f>
        <v>24.889999999999997</v>
      </c>
      <c r="H22" s="122">
        <f>SUM('7 день'!I20)</f>
        <v>23.509999999999998</v>
      </c>
      <c r="I22" s="122">
        <f>SUM('8 день'!I20)</f>
        <v>23.97</v>
      </c>
      <c r="J22" s="122">
        <f>SUM('9 день'!I21)</f>
        <v>26.599999999999998</v>
      </c>
      <c r="K22" s="122">
        <f>SUM('10 день'!I21)</f>
        <v>25.66</v>
      </c>
      <c r="L22" s="56">
        <f>SUM(B22:K22)/10*100/70</f>
        <v>34.99857142857143</v>
      </c>
    </row>
    <row r="23" spans="1:12" ht="15.75">
      <c r="A23" s="121" t="s">
        <v>26</v>
      </c>
      <c r="B23" s="122">
        <f>SUM('1 день'!J21)</f>
        <v>0.31</v>
      </c>
      <c r="C23" s="122">
        <f>SUM('2 день'!J21)</f>
        <v>0.28</v>
      </c>
      <c r="D23" s="122">
        <f>SUM('3 день'!J21)</f>
        <v>0.32</v>
      </c>
      <c r="E23" s="122">
        <f>SUM('4 день'!J19)</f>
        <v>0.3</v>
      </c>
      <c r="F23" s="122">
        <f>SUM('5 день'!J20)</f>
        <v>0.3</v>
      </c>
      <c r="G23" s="122">
        <f>SUM('6 день'!J21)</f>
        <v>0.32999999999999996</v>
      </c>
      <c r="H23" s="122">
        <f>SUM('7 день'!J20)</f>
        <v>0.3</v>
      </c>
      <c r="I23" s="122">
        <f>SUM('8 день'!J20)</f>
        <v>0.3</v>
      </c>
      <c r="J23" s="122">
        <f>SUM('9 день'!J21)</f>
        <v>0.35</v>
      </c>
      <c r="K23" s="122">
        <f>SUM('10 день'!J21)</f>
        <v>0.36</v>
      </c>
      <c r="L23" s="101">
        <f>SUM(B23:K23)/10*100/0.9</f>
        <v>35</v>
      </c>
    </row>
    <row r="24" spans="1:12" ht="15.75">
      <c r="A24" s="121" t="s">
        <v>27</v>
      </c>
      <c r="B24" s="122">
        <f>SUM('1 день'!K21)</f>
        <v>4.5</v>
      </c>
      <c r="C24" s="122">
        <f>SUM('2 день'!K21)</f>
        <v>4.5</v>
      </c>
      <c r="D24" s="122">
        <f>SUM('3 день'!K21)</f>
        <v>4.6</v>
      </c>
      <c r="E24" s="122">
        <f>SUM('4 день'!K19)</f>
        <v>3.9</v>
      </c>
      <c r="F24" s="122">
        <f>SUM('5 день'!K20)</f>
        <v>3.9</v>
      </c>
      <c r="G24" s="122">
        <f>SUM('6 день'!K21)</f>
        <v>4.8</v>
      </c>
      <c r="H24" s="122">
        <f>SUM('7 день'!K20)</f>
        <v>3.068</v>
      </c>
      <c r="I24" s="122">
        <f>SUM('8 день'!K20)</f>
        <v>4.4</v>
      </c>
      <c r="J24" s="122">
        <f>SUM('9 день'!K21)</f>
        <v>4.3</v>
      </c>
      <c r="K24" s="122">
        <f>SUM('10 день'!K21)</f>
        <v>4.0600000000000005</v>
      </c>
      <c r="L24" s="56">
        <f>SUM(B24:K24)/10*100/12</f>
        <v>35.02333333333333</v>
      </c>
    </row>
    <row r="25" spans="1:12" ht="15.75">
      <c r="A25" s="120" t="s">
        <v>89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8.75">
      <c r="A26" s="125" t="s">
        <v>28</v>
      </c>
      <c r="B26" s="124">
        <f>SUM('1 день'!L21)</f>
        <v>423.21000000000004</v>
      </c>
      <c r="C26" s="124">
        <f>SUM('2 день'!L21)</f>
        <v>424.50000000000006</v>
      </c>
      <c r="D26" s="124">
        <f>SUM('3 день'!L21)</f>
        <v>424.64000000000004</v>
      </c>
      <c r="E26" s="124">
        <f>SUM('4 день'!L19)</f>
        <v>423.41</v>
      </c>
      <c r="F26" s="124">
        <f>SUM('5 день'!L20)</f>
        <v>417.9</v>
      </c>
      <c r="G26" s="124">
        <f>SUM('6 день'!L21)</f>
        <v>424.91999999999996</v>
      </c>
      <c r="H26" s="124">
        <f>SUM('7 день'!L20)</f>
        <v>422.04</v>
      </c>
      <c r="I26" s="124">
        <f>SUM('8 день'!L20)</f>
        <v>411.67</v>
      </c>
      <c r="J26" s="124">
        <f>SUM('9 день'!L21)</f>
        <v>416.69</v>
      </c>
      <c r="K26" s="124">
        <f>SUM('10 день'!L21)</f>
        <v>410.98</v>
      </c>
      <c r="L26" s="113">
        <f>SUM(B26:K26)/10*100/1200</f>
        <v>34.99966666666667</v>
      </c>
    </row>
    <row r="27" spans="1:12" ht="18.75">
      <c r="A27" s="125" t="s">
        <v>90</v>
      </c>
      <c r="B27" s="124">
        <f>SUM('1 день'!M21)</f>
        <v>629.36</v>
      </c>
      <c r="C27" s="124">
        <f>SUM('2 день'!M21)</f>
        <v>640.52</v>
      </c>
      <c r="D27" s="124">
        <f>SUM('3 день'!M21)</f>
        <v>629.29</v>
      </c>
      <c r="E27" s="124">
        <f>SUM('4 день'!M19)</f>
        <v>630.3299999999999</v>
      </c>
      <c r="F27" s="124">
        <f>SUM('5 день'!M20)</f>
        <v>629.03</v>
      </c>
      <c r="G27" s="124">
        <f>SUM('6 день'!M21)</f>
        <v>630.28</v>
      </c>
      <c r="H27" s="124">
        <f>SUM('7 день'!M20)</f>
        <v>629.35</v>
      </c>
      <c r="I27" s="124">
        <f>SUM('8 день'!M20)</f>
        <v>631.28</v>
      </c>
      <c r="J27" s="124">
        <f>SUM('9 день'!M21)</f>
        <v>628.11</v>
      </c>
      <c r="K27" s="124">
        <f>SUM('10 день'!M21)</f>
        <v>622.42</v>
      </c>
      <c r="L27" s="113">
        <f>SUM(B27:K27)/10*100/1800</f>
        <v>34.999833333333335</v>
      </c>
    </row>
    <row r="28" spans="1:12" ht="15">
      <c r="A28" s="126" t="s">
        <v>87</v>
      </c>
      <c r="B28" s="124">
        <f>SUM('1 день'!N21)</f>
        <v>104.6</v>
      </c>
      <c r="C28" s="124">
        <f>SUM('2 день'!N21)</f>
        <v>104.21</v>
      </c>
      <c r="D28" s="124">
        <f>SUM('3 день'!N21)</f>
        <v>105.02999999999999</v>
      </c>
      <c r="E28" s="124">
        <f>SUM('4 день'!N19)</f>
        <v>105.33</v>
      </c>
      <c r="F28" s="124">
        <f>SUM('5 день'!N20)</f>
        <v>105.10999999999999</v>
      </c>
      <c r="G28" s="124">
        <f>SUM('6 день'!N21)</f>
        <v>104.78999999999999</v>
      </c>
      <c r="H28" s="124">
        <f>SUM('7 день'!N20)</f>
        <v>105.31</v>
      </c>
      <c r="I28" s="124">
        <f>SUM('8 день'!N20)</f>
        <v>105.16999999999999</v>
      </c>
      <c r="J28" s="124">
        <f>SUM('9 день'!N21)</f>
        <v>105.47</v>
      </c>
      <c r="K28" s="124">
        <f>SUM('10 день'!N21)</f>
        <v>104.92999999999999</v>
      </c>
      <c r="L28" s="113">
        <f>SUM(B28:K28)/10*100/300</f>
        <v>34.99833333333333</v>
      </c>
    </row>
    <row r="29" spans="1:12" ht="15">
      <c r="A29" s="126" t="s">
        <v>31</v>
      </c>
      <c r="B29" s="124">
        <f>SUM('1 день'!O21)</f>
        <v>6.12</v>
      </c>
      <c r="C29" s="124">
        <f>SUM('2 день'!O21)</f>
        <v>5.33</v>
      </c>
      <c r="D29" s="124">
        <f>SUM('3 день'!O21)</f>
        <v>7.030000000000001</v>
      </c>
      <c r="E29" s="124">
        <f>SUM('4 день'!O19)</f>
        <v>5.5200000000000005</v>
      </c>
      <c r="F29" s="124">
        <f>SUM('5 день'!O20)</f>
        <v>4.960000000000001</v>
      </c>
      <c r="G29" s="124">
        <f>SUM('6 день'!O21)</f>
        <v>6.160000000000001</v>
      </c>
      <c r="H29" s="124">
        <f>SUM('6 день'!O21)</f>
        <v>6.160000000000001</v>
      </c>
      <c r="I29" s="124">
        <f>SUM('8 день'!O20)</f>
        <v>6.3500000000000005</v>
      </c>
      <c r="J29" s="124">
        <f>SUM('9 день'!O21)</f>
        <v>6.711</v>
      </c>
      <c r="K29" s="124">
        <f>SUM('10 день'!O21)</f>
        <v>5.11</v>
      </c>
      <c r="L29" s="113">
        <f>SUM(B29:K29)/10*100/17</f>
        <v>34.97117647058824</v>
      </c>
    </row>
    <row r="30" spans="1:12" ht="15">
      <c r="A30" s="126" t="s">
        <v>99</v>
      </c>
      <c r="B30" s="124">
        <f>SUM('1 день'!P21)</f>
        <v>5</v>
      </c>
      <c r="C30" s="124">
        <f>SUM('2 день'!P21)</f>
        <v>4.8</v>
      </c>
      <c r="D30" s="124">
        <f>SUM('3 день'!P21)</f>
        <v>4.800000000000001</v>
      </c>
      <c r="E30" s="124">
        <f>SUM('4 день'!P19)</f>
        <v>4.9</v>
      </c>
      <c r="F30" s="124">
        <f>SUM('5 день'!P20)</f>
        <v>4.5</v>
      </c>
      <c r="G30" s="124">
        <f>SUM('6 день'!P21)</f>
        <v>4.9</v>
      </c>
      <c r="H30" s="124">
        <f>SUM('7 день'!P20)</f>
        <v>5.0600000000000005</v>
      </c>
      <c r="I30" s="124">
        <f>SUM('8 день'!P20)</f>
        <v>5</v>
      </c>
      <c r="J30" s="124">
        <f>SUM('9 день'!P21)</f>
        <v>5.1</v>
      </c>
      <c r="K30" s="124">
        <f>SUM('10 день'!P21)</f>
        <v>4.9</v>
      </c>
      <c r="L30" s="113">
        <f>SUM(B30:K30)/10*100/14</f>
        <v>34.97142857142857</v>
      </c>
    </row>
    <row r="31" spans="1:12" ht="15">
      <c r="A31" s="126" t="s">
        <v>100</v>
      </c>
      <c r="B31" s="124">
        <f>SUM('1 день'!Q21)</f>
        <v>0.05</v>
      </c>
      <c r="C31" s="124">
        <f>SUM('2 день'!Q21)</f>
        <v>0.05</v>
      </c>
      <c r="D31" s="124">
        <f>SUM('3 день'!Q21)</f>
        <v>0.04</v>
      </c>
      <c r="E31" s="124">
        <f>SUM('4 день'!Q19)</f>
        <v>0.01</v>
      </c>
      <c r="F31" s="124">
        <f>SUM('5 день'!Q20)</f>
        <v>0.04</v>
      </c>
      <c r="G31" s="124">
        <f>SUM('6 день'!Q21)</f>
        <v>0.04</v>
      </c>
      <c r="H31" s="124">
        <f>SUM('7 день'!Q20)</f>
        <v>0.05</v>
      </c>
      <c r="I31" s="124">
        <f>SUM('8 день'!Q20)</f>
        <v>0.05</v>
      </c>
      <c r="J31" s="124">
        <f>SUM('9 день'!Q21)</f>
        <v>0.04</v>
      </c>
      <c r="K31" s="124">
        <f>SUM('10 день'!Q21)</f>
        <v>0.05</v>
      </c>
      <c r="L31" s="115">
        <f>SUM(B31:K31)/10*100/0.12</f>
        <v>34.99999999999999</v>
      </c>
    </row>
    <row r="32" spans="1:12" ht="20.25">
      <c r="A32" s="119" t="s">
        <v>19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8"/>
    </row>
    <row r="33" spans="1:12" ht="15.75">
      <c r="A33" s="120" t="s">
        <v>23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5.75">
      <c r="A34" s="121" t="s">
        <v>32</v>
      </c>
      <c r="B34" s="122">
        <f>SUM('1 день'!G26)</f>
        <v>0.21</v>
      </c>
      <c r="C34" s="122">
        <f>SUM('2 день'!G25)</f>
        <v>0.11</v>
      </c>
      <c r="D34" s="122">
        <f>SUM('3 день'!G26)</f>
        <v>0.29000000000000004</v>
      </c>
      <c r="E34" s="122">
        <f>SUM('4 день'!G23)</f>
        <v>0.21000000000000002</v>
      </c>
      <c r="F34" s="122">
        <f>SUM('5 день'!G25)</f>
        <v>0.4</v>
      </c>
      <c r="G34" s="122">
        <f>SUM('6 день'!G26)</f>
        <v>0.21000000000000002</v>
      </c>
      <c r="H34" s="122">
        <f>SUM('7 день'!G24)</f>
        <v>0.22</v>
      </c>
      <c r="I34" s="122">
        <f>SUM('8 день'!G24)</f>
        <v>0.22</v>
      </c>
      <c r="J34" s="122">
        <f>SUM('9 день'!G26)</f>
        <v>0.25</v>
      </c>
      <c r="K34" s="122">
        <f>SUM('10 день'!G26)</f>
        <v>0.21000000000000002</v>
      </c>
      <c r="L34" s="56">
        <f>SUM(B34:K34)/10*100/1.4</f>
        <v>16.642857142857146</v>
      </c>
    </row>
    <row r="35" spans="1:12" ht="15.75">
      <c r="A35" s="121" t="s">
        <v>101</v>
      </c>
      <c r="B35" s="122">
        <f>SUM('1 день'!H26)</f>
        <v>0.24000000000000002</v>
      </c>
      <c r="C35" s="122">
        <f>SUM('2 день'!H25)</f>
        <v>0</v>
      </c>
      <c r="D35" s="122">
        <f>SUM('3 день'!H26)</f>
        <v>0.44</v>
      </c>
      <c r="E35" s="122">
        <f>SUM('4 день'!H23)</f>
        <v>0.29000000000000004</v>
      </c>
      <c r="F35" s="122">
        <f>SUM('5 день'!H25)</f>
        <v>0.2</v>
      </c>
      <c r="G35" s="122">
        <f>SUM('6 день'!H26)</f>
        <v>0.29000000000000004</v>
      </c>
      <c r="H35" s="122">
        <f>SUM('7 день'!H24)</f>
        <v>0.276</v>
      </c>
      <c r="I35" s="122">
        <f>SUM('9 день'!H26)</f>
        <v>0.23</v>
      </c>
      <c r="J35" s="122">
        <f>SUM('9 день'!H26)</f>
        <v>0.23</v>
      </c>
      <c r="K35" s="122">
        <f>SUM('10 день'!H26)</f>
        <v>0.22</v>
      </c>
      <c r="L35" s="56">
        <f>SUM(B35:K35)/10*100/1.6</f>
        <v>15.100000000000001</v>
      </c>
    </row>
    <row r="36" spans="1:12" ht="15.75">
      <c r="A36" s="121" t="s">
        <v>25</v>
      </c>
      <c r="B36" s="122">
        <f>SUM('1 день'!I26)</f>
        <v>10</v>
      </c>
      <c r="C36" s="122">
        <f>SUM('2 день'!I25)</f>
        <v>6.3</v>
      </c>
      <c r="D36" s="122">
        <f>SUM('3 день'!I26)</f>
        <v>14.5</v>
      </c>
      <c r="E36" s="122">
        <f>SUM('4 день'!I23)</f>
        <v>10.46</v>
      </c>
      <c r="F36" s="122">
        <f>SUM('5 день'!I25)</f>
        <v>10.64</v>
      </c>
      <c r="G36" s="122">
        <f>SUM('6 день'!I26)</f>
        <v>10.64</v>
      </c>
      <c r="H36" s="122">
        <f>SUM('7 день'!I24)</f>
        <v>10.98</v>
      </c>
      <c r="I36" s="122">
        <f>SUM('8 день'!I24)</f>
        <v>10.6</v>
      </c>
      <c r="J36" s="122">
        <f>SUM('9 день'!I26)</f>
        <v>10.15</v>
      </c>
      <c r="K36" s="122">
        <f>SUM('10 день'!I26)</f>
        <v>10.719999999999999</v>
      </c>
      <c r="L36" s="56">
        <f>SUM(B36:K36)/10*100/70</f>
        <v>14.998571428571429</v>
      </c>
    </row>
    <row r="37" spans="1:12" ht="15.75">
      <c r="A37" s="121" t="s">
        <v>26</v>
      </c>
      <c r="B37" s="122">
        <f>SUM('1 день'!J26)</f>
        <v>0.14</v>
      </c>
      <c r="C37" s="122">
        <f>SUM('2 день'!J25)</f>
        <v>0</v>
      </c>
      <c r="D37" s="122">
        <f>SUM('3 день'!J26)</f>
        <v>0.231</v>
      </c>
      <c r="E37" s="122">
        <f>SUM('4 день'!J23)</f>
        <v>0.126</v>
      </c>
      <c r="F37" s="122">
        <f>SUM('5 день'!J25)</f>
        <v>0.112</v>
      </c>
      <c r="G37" s="122">
        <f>SUM('6 день'!J26)</f>
        <v>0.19</v>
      </c>
      <c r="H37" s="122">
        <f>SUM('7 день'!J24)</f>
        <v>0.13</v>
      </c>
      <c r="I37" s="122">
        <f>SUM('8 день'!J24)</f>
        <v>0.13</v>
      </c>
      <c r="J37" s="122">
        <f>SUM('9 день'!J26)</f>
        <v>0.15000000000000002</v>
      </c>
      <c r="K37" s="122">
        <f>SUM('10 день'!J26)</f>
        <v>0.13999999999999999</v>
      </c>
      <c r="L37" s="101">
        <f>SUM(B37:K37)/10*100/0.9</f>
        <v>14.988888888888887</v>
      </c>
    </row>
    <row r="38" spans="1:12" ht="15.75">
      <c r="A38" s="121" t="s">
        <v>27</v>
      </c>
      <c r="B38" s="122">
        <f>SUM('1 день'!K26)</f>
        <v>1.95</v>
      </c>
      <c r="C38" s="122">
        <f>SUM('2 день'!K25)</f>
        <v>0</v>
      </c>
      <c r="D38" s="122">
        <f>SUM('3 день'!K26)</f>
        <v>3.4</v>
      </c>
      <c r="E38" s="122">
        <f>SUM('4 день'!K23)</f>
        <v>1.5</v>
      </c>
      <c r="F38" s="122">
        <f>SUM('5 день'!K25)</f>
        <v>1.8</v>
      </c>
      <c r="G38" s="122">
        <f>SUM('6 день'!K26)</f>
        <v>1.6</v>
      </c>
      <c r="H38" s="122">
        <f>SUM('7 день'!K24)</f>
        <v>1.84</v>
      </c>
      <c r="I38" s="122">
        <f>SUM('8 день'!K24)</f>
        <v>1.9</v>
      </c>
      <c r="J38" s="122">
        <f>SUM('9 день'!K26)</f>
        <v>1.98</v>
      </c>
      <c r="K38" s="122">
        <f>SUM('10 день'!K26)</f>
        <v>2</v>
      </c>
      <c r="L38" s="56">
        <f>SUM(B38:K38)/10*100/12</f>
        <v>14.975</v>
      </c>
    </row>
    <row r="39" spans="1:12" ht="15.75">
      <c r="A39" s="120" t="s">
        <v>89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8.75">
      <c r="A40" s="125" t="s">
        <v>28</v>
      </c>
      <c r="B40" s="124">
        <f>SUM('1 день'!L26)</f>
        <v>177.34</v>
      </c>
      <c r="C40" s="124">
        <f>SUM('2 день'!L25)</f>
        <v>111</v>
      </c>
      <c r="D40" s="124">
        <f>SUM('3 день'!L26)</f>
        <v>244</v>
      </c>
      <c r="E40" s="124">
        <f>SUM('4 день'!L23)</f>
        <v>180.9</v>
      </c>
      <c r="F40" s="124">
        <f>SUM('5 день'!L25)</f>
        <v>206.61</v>
      </c>
      <c r="G40" s="124">
        <f>SUM('6 день'!L26)</f>
        <v>179.34</v>
      </c>
      <c r="H40" s="124">
        <f>SUM('7 день'!L24)</f>
        <v>180.8</v>
      </c>
      <c r="I40" s="124">
        <f>SUM('8 день'!L24)</f>
        <v>177.1</v>
      </c>
      <c r="J40" s="124">
        <f>SUM('9 день'!L26)</f>
        <v>179</v>
      </c>
      <c r="K40" s="124">
        <f>SUM('10 день'!L26)</f>
        <v>190</v>
      </c>
      <c r="L40" s="63">
        <f>SUM(B40:K40)/10*100/1200</f>
        <v>15.217416666666665</v>
      </c>
    </row>
    <row r="41" spans="1:12" ht="18.75">
      <c r="A41" s="125" t="s">
        <v>90</v>
      </c>
      <c r="B41" s="124">
        <f>SUM('1 день'!M26)</f>
        <v>270.14</v>
      </c>
      <c r="C41" s="124">
        <f>SUM('2 день'!M25)</f>
        <v>20</v>
      </c>
      <c r="D41" s="124">
        <f>SUM('3 день'!M26)</f>
        <v>519.6800000000001</v>
      </c>
      <c r="E41" s="124">
        <f>SUM('4 день'!M23)</f>
        <v>269.69</v>
      </c>
      <c r="F41" s="124">
        <f>SUM('5 день'!M25)</f>
        <v>308</v>
      </c>
      <c r="G41" s="124">
        <f>SUM('6 день'!M26)</f>
        <v>271.06</v>
      </c>
      <c r="H41" s="124">
        <f>SUM('7 день'!M24)</f>
        <v>271.3</v>
      </c>
      <c r="I41" s="124">
        <f>SUM('8 день'!M24)</f>
        <v>270</v>
      </c>
      <c r="J41" s="124">
        <f>SUM('9 день'!M26)</f>
        <v>270</v>
      </c>
      <c r="K41" s="124">
        <f>SUM('10 день'!M26)</f>
        <v>266</v>
      </c>
      <c r="L41" s="63">
        <f>SUM(B41:K41)/10*100/1800</f>
        <v>15.199277777777777</v>
      </c>
    </row>
    <row r="42" spans="1:12" ht="15">
      <c r="A42" s="126" t="s">
        <v>87</v>
      </c>
      <c r="B42" s="124">
        <f>SUM('1 день'!N26)</f>
        <v>45.46</v>
      </c>
      <c r="C42" s="124">
        <f>SUM('2 день'!N25)</f>
        <v>16</v>
      </c>
      <c r="D42" s="124">
        <f>SUM('3 день'!N26)</f>
        <v>73.41</v>
      </c>
      <c r="E42" s="124">
        <f>SUM('4 день'!N23)</f>
        <v>43.65</v>
      </c>
      <c r="F42" s="124">
        <f>SUM('5 день'!N25)</f>
        <v>60.03</v>
      </c>
      <c r="G42" s="124">
        <f>SUM('6 день'!N26)</f>
        <v>45.66</v>
      </c>
      <c r="H42" s="124">
        <f>SUM('7 день'!N24)</f>
        <v>44.96</v>
      </c>
      <c r="I42" s="124">
        <f>SUM('8 день'!N24)</f>
        <v>44.13</v>
      </c>
      <c r="J42" s="124">
        <f>SUM('9 день'!N26)</f>
        <v>45.68</v>
      </c>
      <c r="K42" s="124">
        <f>SUM('10 день'!N26)</f>
        <v>46.379999999999995</v>
      </c>
      <c r="L42" s="63">
        <f>SUM(B42:K42)/10*100/300</f>
        <v>15.512</v>
      </c>
    </row>
    <row r="43" spans="1:12" ht="15">
      <c r="A43" s="126" t="s">
        <v>31</v>
      </c>
      <c r="B43" s="124">
        <f>SUM('1 день'!O26)</f>
        <v>2.31</v>
      </c>
      <c r="C43" s="124">
        <f>SUM('2 день'!O25)</f>
        <v>2</v>
      </c>
      <c r="D43" s="124">
        <f>SUM('3 день'!O26)</f>
        <v>3.5</v>
      </c>
      <c r="E43" s="124">
        <f>SUM('4 день'!O23)</f>
        <v>2.9</v>
      </c>
      <c r="F43" s="124">
        <f>SUM('5 день'!O25)</f>
        <v>2.9</v>
      </c>
      <c r="G43" s="124">
        <f>SUM('6 день'!O26)</f>
        <v>2.5</v>
      </c>
      <c r="H43" s="124">
        <f>SUM('7 день'!O24)</f>
        <v>2.1</v>
      </c>
      <c r="I43" s="124">
        <f>SUM('8 день'!O24)</f>
        <v>2.3</v>
      </c>
      <c r="J43" s="124">
        <f>SUM('9 день'!O26)</f>
        <v>2.2</v>
      </c>
      <c r="K43" s="124">
        <f>SUM('10 день'!O26)</f>
        <v>2.8</v>
      </c>
      <c r="L43" s="113">
        <f>SUM(B43:K43)/10*100/17</f>
        <v>15.005882352941178</v>
      </c>
    </row>
    <row r="44" spans="1:12" ht="15">
      <c r="A44" s="126" t="s">
        <v>99</v>
      </c>
      <c r="B44" s="124">
        <f>SUM('1 день'!P26)</f>
        <v>2.1</v>
      </c>
      <c r="C44" s="124">
        <f>SUM('2 день'!P25)</f>
        <v>1.1</v>
      </c>
      <c r="D44" s="124">
        <f>SUM('3 день'!P26)</f>
        <v>3</v>
      </c>
      <c r="E44" s="124">
        <f>SUM('4 день'!P23)</f>
        <v>2.06</v>
      </c>
      <c r="F44" s="124">
        <f>SUM('5 день'!P25)</f>
        <v>1.9</v>
      </c>
      <c r="G44" s="124">
        <f>SUM('6 день'!P26)</f>
        <v>2.3</v>
      </c>
      <c r="H44" s="124">
        <f>SUM('7 день'!P24)</f>
        <v>2.08</v>
      </c>
      <c r="I44" s="124">
        <f>SUM('8 день'!P24)</f>
        <v>1.98</v>
      </c>
      <c r="J44" s="124">
        <f>SUM('9 день'!P26)</f>
        <v>2.3600000000000003</v>
      </c>
      <c r="K44" s="124">
        <f>SUM('10 день'!P26)</f>
        <v>2.08</v>
      </c>
      <c r="L44" s="113">
        <f>SUM(B44:K44)/10*100/14</f>
        <v>14.971428571428573</v>
      </c>
    </row>
    <row r="45" spans="1:12" ht="15">
      <c r="A45" s="126" t="s">
        <v>100</v>
      </c>
      <c r="B45" s="124">
        <f>SUM('1 день'!Q26)</f>
        <v>0.01</v>
      </c>
      <c r="C45" s="124">
        <f>SUM('2 день'!Q25)</f>
        <v>0.009</v>
      </c>
      <c r="D45" s="124">
        <f>SUM('3 день'!Q26)</f>
        <v>0.08</v>
      </c>
      <c r="E45" s="124">
        <f>SUM('4 день'!Q23)</f>
        <v>0.016</v>
      </c>
      <c r="F45" s="124">
        <f>SUM('5 день'!Q25)</f>
        <v>0.008</v>
      </c>
      <c r="G45" s="124">
        <f>SUM('6 день'!Q26)</f>
        <v>0.01</v>
      </c>
      <c r="H45" s="124">
        <f>SUM('7 день'!Q24)</f>
        <v>0.01</v>
      </c>
      <c r="I45" s="124">
        <f>SUM('8 день'!Q24)</f>
        <v>0.016</v>
      </c>
      <c r="J45" s="124">
        <f>SUM('9 день'!Q26)</f>
        <v>0.01</v>
      </c>
      <c r="K45" s="124">
        <f>SUM('10 день'!Q26)</f>
        <v>0.01</v>
      </c>
      <c r="L45" s="115">
        <f>SUM(B45:K45)/10*100/0.12</f>
        <v>14.916666666666673</v>
      </c>
    </row>
    <row r="46" spans="1:12" ht="15.75">
      <c r="A46" s="114" t="s">
        <v>88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8"/>
    </row>
    <row r="47" spans="1:12" ht="15.75">
      <c r="A47" s="120" t="s">
        <v>23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28"/>
    </row>
    <row r="48" spans="1:12" ht="15.75">
      <c r="A48" s="120" t="s">
        <v>32</v>
      </c>
      <c r="B48" s="19">
        <f>SUM(B6+B20+B34)</f>
        <v>0.855</v>
      </c>
      <c r="C48" s="19">
        <f aca="true" t="shared" si="0" ref="C48:K48">SUM(C6+C20+C34)</f>
        <v>0.7200000000000001</v>
      </c>
      <c r="D48" s="19">
        <f t="shared" si="0"/>
        <v>0.9950000000000001</v>
      </c>
      <c r="E48" s="19">
        <f t="shared" si="0"/>
        <v>0.9550000000000001</v>
      </c>
      <c r="F48" s="19">
        <f t="shared" si="0"/>
        <v>1.185</v>
      </c>
      <c r="G48" s="19">
        <f t="shared" si="0"/>
        <v>0.99</v>
      </c>
      <c r="H48" s="19">
        <f t="shared" si="0"/>
        <v>0.975</v>
      </c>
      <c r="I48" s="19">
        <f t="shared" si="0"/>
        <v>1.4349999999999998</v>
      </c>
      <c r="J48" s="19">
        <f t="shared" si="0"/>
        <v>1.065</v>
      </c>
      <c r="K48" s="19">
        <f t="shared" si="0"/>
        <v>1.4949999999999999</v>
      </c>
      <c r="L48" s="117">
        <f>SUM(B48:K48)/10*100/1.4</f>
        <v>76.21428571428571</v>
      </c>
    </row>
    <row r="49" spans="1:12" ht="15.75">
      <c r="A49" s="120" t="s">
        <v>101</v>
      </c>
      <c r="B49" s="19">
        <f>SUM(B7+B21+B35)</f>
        <v>1.24</v>
      </c>
      <c r="C49" s="19">
        <f aca="true" t="shared" si="1" ref="C49:K49">SUM(C7+C21+C35)</f>
        <v>0.93</v>
      </c>
      <c r="D49" s="19">
        <f t="shared" si="1"/>
        <v>1.4000000000000001</v>
      </c>
      <c r="E49" s="19">
        <f t="shared" si="1"/>
        <v>1.17</v>
      </c>
      <c r="F49" s="19">
        <f t="shared" si="1"/>
        <v>1.22</v>
      </c>
      <c r="G49" s="19">
        <f t="shared" si="1"/>
        <v>1.2400000000000002</v>
      </c>
      <c r="H49" s="19">
        <f t="shared" si="1"/>
        <v>1.246</v>
      </c>
      <c r="I49" s="19">
        <f t="shared" si="1"/>
        <v>1.22</v>
      </c>
      <c r="J49" s="19">
        <f t="shared" si="1"/>
        <v>1.1500000000000001</v>
      </c>
      <c r="K49" s="19">
        <f t="shared" si="1"/>
        <v>1.22</v>
      </c>
      <c r="L49" s="117">
        <f>SUM(B49:K49)/10*100/1.6</f>
        <v>75.22500000000001</v>
      </c>
    </row>
    <row r="50" spans="1:12" ht="15.75">
      <c r="A50" s="120" t="s">
        <v>25</v>
      </c>
      <c r="B50" s="127">
        <f>SUM(B8+B22+B36)</f>
        <v>50.56</v>
      </c>
      <c r="C50" s="127">
        <f aca="true" t="shared" si="2" ref="C50:K50">SUM(C8+C22+C36)</f>
        <v>48.28</v>
      </c>
      <c r="D50" s="127">
        <f t="shared" si="2"/>
        <v>56.07000000000001</v>
      </c>
      <c r="E50" s="127">
        <f t="shared" si="2"/>
        <v>52.62</v>
      </c>
      <c r="F50" s="127">
        <f t="shared" si="2"/>
        <v>52.17</v>
      </c>
      <c r="G50" s="127">
        <f t="shared" si="2"/>
        <v>50.43</v>
      </c>
      <c r="H50" s="127">
        <f t="shared" si="2"/>
        <v>52.86</v>
      </c>
      <c r="I50" s="127">
        <f t="shared" si="2"/>
        <v>54.61</v>
      </c>
      <c r="J50" s="127">
        <v>54.18</v>
      </c>
      <c r="K50" s="127">
        <f t="shared" si="2"/>
        <v>53.17</v>
      </c>
      <c r="L50" s="117">
        <f>SUM(B50:K50)/10*100/70</f>
        <v>74.99285714285715</v>
      </c>
    </row>
    <row r="51" spans="1:14" ht="15.75">
      <c r="A51" s="120" t="s">
        <v>26</v>
      </c>
      <c r="B51" s="19">
        <f>SUM(B9+B23+B37)</f>
        <v>0.67</v>
      </c>
      <c r="C51" s="19">
        <f aca="true" t="shared" si="3" ref="C51:K51">SUM(C9+C23+C37)</f>
        <v>0.525</v>
      </c>
      <c r="D51" s="19">
        <f t="shared" si="3"/>
        <v>0.811</v>
      </c>
      <c r="E51" s="19">
        <f t="shared" si="3"/>
        <v>0.636</v>
      </c>
      <c r="F51" s="19">
        <f t="shared" si="3"/>
        <v>0.642</v>
      </c>
      <c r="G51" s="19">
        <f t="shared" si="3"/>
        <v>0.74</v>
      </c>
      <c r="H51" s="19">
        <f t="shared" si="3"/>
        <v>0.67</v>
      </c>
      <c r="I51" s="19">
        <f t="shared" si="3"/>
        <v>0.62</v>
      </c>
      <c r="J51" s="19">
        <v>0.72</v>
      </c>
      <c r="K51" s="19">
        <f t="shared" si="3"/>
        <v>0.72</v>
      </c>
      <c r="L51" s="118">
        <f>SUM(B51:K51)/10*100/0.9</f>
        <v>75.04444444444445</v>
      </c>
      <c r="M51" s="35"/>
      <c r="N51" s="36"/>
    </row>
    <row r="52" spans="1:14" ht="15.75">
      <c r="A52" s="120" t="s">
        <v>27</v>
      </c>
      <c r="B52" s="19">
        <f>SUM(B10+B24+B38)</f>
        <v>9.65</v>
      </c>
      <c r="C52" s="19">
        <f aca="true" t="shared" si="4" ref="C52:K52">SUM(C10+C24+C38)</f>
        <v>7.5600000000000005</v>
      </c>
      <c r="D52" s="19">
        <f t="shared" si="4"/>
        <v>11.049999999999999</v>
      </c>
      <c r="E52" s="19">
        <f t="shared" si="4"/>
        <v>8.41</v>
      </c>
      <c r="F52" s="19">
        <f t="shared" si="4"/>
        <v>8.71</v>
      </c>
      <c r="G52" s="19">
        <f t="shared" si="4"/>
        <v>9.459999999999999</v>
      </c>
      <c r="H52" s="19">
        <f t="shared" si="4"/>
        <v>8.308</v>
      </c>
      <c r="I52" s="19">
        <f t="shared" si="4"/>
        <v>9.3</v>
      </c>
      <c r="J52" s="19">
        <f t="shared" si="4"/>
        <v>9.18</v>
      </c>
      <c r="K52" s="19">
        <f t="shared" si="4"/>
        <v>8.36</v>
      </c>
      <c r="L52" s="117">
        <f>SUM(B52:K52)/10*100/12</f>
        <v>74.99000000000001</v>
      </c>
      <c r="M52" s="35"/>
      <c r="N52" s="36"/>
    </row>
    <row r="53" spans="1:12" ht="15.75">
      <c r="A53" s="159" t="s">
        <v>89</v>
      </c>
      <c r="B53" s="160"/>
      <c r="C53" s="19"/>
      <c r="D53" s="19"/>
      <c r="E53" s="19"/>
      <c r="F53" s="19"/>
      <c r="G53" s="19"/>
      <c r="H53" s="19"/>
      <c r="I53" s="19"/>
      <c r="J53" s="19"/>
      <c r="K53" s="19"/>
      <c r="L53" s="96"/>
    </row>
    <row r="54" spans="1:12" ht="18.75">
      <c r="A54" s="128" t="s">
        <v>28</v>
      </c>
      <c r="B54" s="19">
        <f aca="true" t="shared" si="5" ref="B54:K54">SUM(B12+B26+B40)</f>
        <v>907.87</v>
      </c>
      <c r="C54" s="19">
        <f t="shared" si="5"/>
        <v>837.1100000000001</v>
      </c>
      <c r="D54" s="19">
        <f t="shared" si="5"/>
        <v>986.52</v>
      </c>
      <c r="E54" s="19">
        <f t="shared" si="5"/>
        <v>893.24</v>
      </c>
      <c r="F54" s="19">
        <f t="shared" si="5"/>
        <v>920.17</v>
      </c>
      <c r="G54" s="19">
        <f t="shared" si="5"/>
        <v>901.2</v>
      </c>
      <c r="H54" s="19">
        <f t="shared" si="5"/>
        <v>902.5699999999999</v>
      </c>
      <c r="I54" s="19">
        <f t="shared" si="5"/>
        <v>886.7300000000001</v>
      </c>
      <c r="J54" s="19">
        <f t="shared" si="5"/>
        <v>895.79</v>
      </c>
      <c r="K54" s="19">
        <f t="shared" si="5"/>
        <v>895</v>
      </c>
      <c r="L54" s="96">
        <f>SUM(B54:K54)/10*100/1200</f>
        <v>75.21833333333335</v>
      </c>
    </row>
    <row r="55" spans="1:12" ht="18.75">
      <c r="A55" s="128" t="s">
        <v>90</v>
      </c>
      <c r="B55" s="19">
        <f>SUM(B13+B27+B41)</f>
        <v>1348.3400000000001</v>
      </c>
      <c r="C55" s="19">
        <f aca="true" t="shared" si="6" ref="C55:K55">SUM(C13+C27+C41)</f>
        <v>1097.32</v>
      </c>
      <c r="D55" s="19">
        <f t="shared" si="6"/>
        <v>1601.74</v>
      </c>
      <c r="E55" s="19">
        <f t="shared" si="6"/>
        <v>1352.31</v>
      </c>
      <c r="F55" s="19">
        <f t="shared" si="6"/>
        <v>1397.45</v>
      </c>
      <c r="G55" s="19">
        <f t="shared" si="6"/>
        <v>1325.77</v>
      </c>
      <c r="H55" s="19">
        <f t="shared" si="6"/>
        <v>1350.56</v>
      </c>
      <c r="I55" s="19">
        <f t="shared" si="6"/>
        <v>1359.77</v>
      </c>
      <c r="J55" s="19">
        <f t="shared" si="6"/>
        <v>1356.6000000000001</v>
      </c>
      <c r="K55" s="19">
        <f t="shared" si="6"/>
        <v>1346.37</v>
      </c>
      <c r="L55" s="96">
        <f>SUM(B55:K55)/10*100/1800</f>
        <v>75.20127777777779</v>
      </c>
    </row>
    <row r="56" spans="1:12" ht="15">
      <c r="A56" s="129" t="s">
        <v>87</v>
      </c>
      <c r="B56" s="127">
        <f>SUM(B14+B28+B42)</f>
        <v>227.89000000000001</v>
      </c>
      <c r="C56" s="127">
        <f aca="true" t="shared" si="7" ref="C56:K56">SUM(C14+C28+C42)</f>
        <v>195</v>
      </c>
      <c r="D56" s="127">
        <f t="shared" si="7"/>
        <v>256.80999999999995</v>
      </c>
      <c r="E56" s="127">
        <f t="shared" si="7"/>
        <v>225</v>
      </c>
      <c r="F56" s="127">
        <f t="shared" si="7"/>
        <v>251.77</v>
      </c>
      <c r="G56" s="127">
        <f t="shared" si="7"/>
        <v>228.27</v>
      </c>
      <c r="H56" s="127">
        <f t="shared" si="7"/>
        <v>217.1</v>
      </c>
      <c r="I56" s="127">
        <f t="shared" si="7"/>
        <v>216.17999999999998</v>
      </c>
      <c r="J56" s="127">
        <f t="shared" si="7"/>
        <v>220.65</v>
      </c>
      <c r="K56" s="127">
        <f t="shared" si="7"/>
        <v>226.63</v>
      </c>
      <c r="L56" s="96">
        <f>SUM(B56:K56)/10*100/300</f>
        <v>75.51</v>
      </c>
    </row>
    <row r="57" spans="1:12" ht="15">
      <c r="A57" s="130" t="s">
        <v>31</v>
      </c>
      <c r="B57" s="19">
        <f>SUM(B15+B29+B43)</f>
        <v>12.680000000000001</v>
      </c>
      <c r="C57" s="19">
        <f>SUM(C15+C29+C43)</f>
        <v>11.692</v>
      </c>
      <c r="D57" s="19">
        <f>SUM(D15+D29+D43)</f>
        <v>14.660000000000002</v>
      </c>
      <c r="E57" s="19">
        <f>SUM(E15+E29+E43)</f>
        <v>11.910000000000002</v>
      </c>
      <c r="F57" s="19">
        <f>SUM(F15+F29+F43)</f>
        <v>11.870000000000001</v>
      </c>
      <c r="G57" s="19">
        <v>13.35</v>
      </c>
      <c r="H57" s="19">
        <f>SUM(H15+H29+H43)</f>
        <v>11.982000000000001</v>
      </c>
      <c r="I57" s="19">
        <f>SUM(I15+I29+I43)</f>
        <v>12.830000000000002</v>
      </c>
      <c r="J57" s="19">
        <f>SUM(J15+J29+J43)</f>
        <v>13.891000000000002</v>
      </c>
      <c r="K57" s="19">
        <f>SUM(K15+K29+K43)</f>
        <v>12.670000000000002</v>
      </c>
      <c r="L57" s="117">
        <f>SUM(B57:K57)/10*100/17</f>
        <v>75.02058823529413</v>
      </c>
    </row>
    <row r="58" spans="1:12" ht="15">
      <c r="A58" s="105" t="s">
        <v>99</v>
      </c>
      <c r="B58" s="7">
        <f>SUM(B16+B30+B44)</f>
        <v>12.1</v>
      </c>
      <c r="C58" s="7">
        <f aca="true" t="shared" si="8" ref="C58:K59">SUM(C16+C30+C44)</f>
        <v>8.9</v>
      </c>
      <c r="D58" s="7">
        <f t="shared" si="8"/>
        <v>10.8</v>
      </c>
      <c r="E58" s="7">
        <f t="shared" si="8"/>
        <v>9.46</v>
      </c>
      <c r="F58" s="7">
        <f t="shared" si="8"/>
        <v>8.6</v>
      </c>
      <c r="G58" s="7">
        <v>9.76</v>
      </c>
      <c r="H58" s="7">
        <f t="shared" si="8"/>
        <v>10.64</v>
      </c>
      <c r="I58" s="7">
        <f t="shared" si="8"/>
        <v>10.280000000000001</v>
      </c>
      <c r="J58" s="7">
        <f t="shared" si="8"/>
        <v>12.57</v>
      </c>
      <c r="K58" s="7">
        <f t="shared" si="8"/>
        <v>11.88</v>
      </c>
      <c r="L58" s="117">
        <f>SUM(B58:K58)/10*100/14</f>
        <v>74.99285714285715</v>
      </c>
    </row>
    <row r="59" spans="1:12" ht="15">
      <c r="A59" s="105" t="s">
        <v>100</v>
      </c>
      <c r="B59" s="7">
        <f>SUM(B17+B31+B45)</f>
        <v>0.060000000000000005</v>
      </c>
      <c r="C59" s="7">
        <f t="shared" si="8"/>
        <v>0.079</v>
      </c>
      <c r="D59" s="7">
        <f t="shared" si="8"/>
        <v>0.15000000000000002</v>
      </c>
      <c r="E59" s="7">
        <f t="shared" si="8"/>
        <v>0.086</v>
      </c>
      <c r="F59" s="7">
        <f t="shared" si="8"/>
        <v>0.098</v>
      </c>
      <c r="G59" s="7">
        <f t="shared" si="8"/>
        <v>0.06999999999999999</v>
      </c>
      <c r="H59" s="7">
        <v>0.09</v>
      </c>
      <c r="I59" s="7">
        <f t="shared" si="8"/>
        <v>0.08600000000000001</v>
      </c>
      <c r="J59" s="7">
        <f t="shared" si="8"/>
        <v>0.09999999999999999</v>
      </c>
      <c r="K59" s="7">
        <f t="shared" si="8"/>
        <v>0.09</v>
      </c>
      <c r="L59" s="117">
        <f>SUM(B59:K59)/10*100/0.12</f>
        <v>75.74999999999999</v>
      </c>
    </row>
    <row r="60" spans="9:11" ht="14.25">
      <c r="I60" s="37"/>
      <c r="J60" s="37"/>
      <c r="K60" s="37"/>
    </row>
    <row r="61" spans="8:13" ht="14.25">
      <c r="H61" s="37" t="s">
        <v>213</v>
      </c>
      <c r="I61" s="37"/>
      <c r="J61" s="37"/>
      <c r="K61" s="37"/>
      <c r="L61" s="37"/>
      <c r="M61" s="37"/>
    </row>
    <row r="62" spans="8:17" ht="14.25">
      <c r="H62" s="147" t="s">
        <v>214</v>
      </c>
      <c r="I62" s="147"/>
      <c r="J62" s="147"/>
      <c r="K62" s="147"/>
      <c r="L62" s="147"/>
      <c r="M62" s="147"/>
      <c r="N62" s="147"/>
      <c r="O62" s="147"/>
      <c r="P62" s="147"/>
      <c r="Q62" s="147"/>
    </row>
    <row r="63" spans="1:13" ht="14.25">
      <c r="A63" s="158" t="s">
        <v>155</v>
      </c>
      <c r="B63" s="158"/>
      <c r="C63" s="158"/>
      <c r="D63" s="158"/>
      <c r="E63" s="158"/>
      <c r="F63" s="158"/>
      <c r="G63" s="158"/>
      <c r="H63" s="147" t="s">
        <v>215</v>
      </c>
      <c r="I63" s="147"/>
      <c r="J63" s="147"/>
      <c r="K63" s="147"/>
      <c r="L63" s="37"/>
      <c r="M63" s="37"/>
    </row>
  </sheetData>
  <sheetProtection/>
  <mergeCells count="5">
    <mergeCell ref="A1:L2"/>
    <mergeCell ref="A53:B53"/>
    <mergeCell ref="A63:G63"/>
    <mergeCell ref="H62:Q62"/>
    <mergeCell ref="H63:K63"/>
  </mergeCells>
  <printOptions/>
  <pageMargins left="0.7086614173228347" right="0.7086614173228347" top="0.15748031496062992" bottom="0.15748031496062992" header="0.31496062992125984" footer="0.31496062992125984"/>
  <pageSetup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5"/>
  <sheetViews>
    <sheetView zoomScale="82" zoomScaleNormal="82" zoomScalePageLayoutView="0" workbookViewId="0" topLeftCell="A1">
      <selection activeCell="A1" sqref="A1:O1"/>
    </sheetView>
  </sheetViews>
  <sheetFormatPr defaultColWidth="9.140625" defaultRowHeight="12.75"/>
  <cols>
    <col min="1" max="1" width="18.00390625" style="0" customWidth="1"/>
    <col min="13" max="13" width="10.57421875" style="0" customWidth="1"/>
    <col min="15" max="15" width="16.57421875" style="0" customWidth="1"/>
  </cols>
  <sheetData>
    <row r="1" spans="1:15" ht="15">
      <c r="A1" s="161" t="s">
        <v>220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3" spans="1:15" ht="34.5">
      <c r="A3" s="44" t="s">
        <v>110</v>
      </c>
      <c r="B3" s="45" t="s">
        <v>33</v>
      </c>
      <c r="C3" s="45" t="s">
        <v>67</v>
      </c>
      <c r="D3" s="45" t="s">
        <v>68</v>
      </c>
      <c r="E3" s="45" t="s">
        <v>69</v>
      </c>
      <c r="F3" s="45" t="s">
        <v>70</v>
      </c>
      <c r="G3" s="45" t="s">
        <v>71</v>
      </c>
      <c r="H3" s="45" t="s">
        <v>72</v>
      </c>
      <c r="I3" s="45" t="s">
        <v>73</v>
      </c>
      <c r="J3" s="45" t="s">
        <v>74</v>
      </c>
      <c r="K3" s="45" t="s">
        <v>75</v>
      </c>
      <c r="L3" s="47" t="s">
        <v>154</v>
      </c>
      <c r="M3" s="73" t="s">
        <v>185</v>
      </c>
      <c r="N3" s="48" t="s">
        <v>111</v>
      </c>
      <c r="O3" s="72" t="s">
        <v>192</v>
      </c>
    </row>
    <row r="4" spans="1:15" ht="15">
      <c r="A4" s="45" t="s">
        <v>112</v>
      </c>
      <c r="B4" s="5">
        <v>90</v>
      </c>
      <c r="C4" s="5">
        <v>90</v>
      </c>
      <c r="D4" s="5">
        <v>90</v>
      </c>
      <c r="E4" s="5">
        <v>90</v>
      </c>
      <c r="F4" s="5">
        <v>90</v>
      </c>
      <c r="G4" s="5">
        <v>90</v>
      </c>
      <c r="H4" s="5">
        <v>90</v>
      </c>
      <c r="I4" s="5">
        <v>90</v>
      </c>
      <c r="J4" s="5">
        <v>90</v>
      </c>
      <c r="K4" s="5">
        <v>90</v>
      </c>
      <c r="L4" s="46">
        <f>SUM(B4:K4)/10</f>
        <v>90</v>
      </c>
      <c r="M4" s="70">
        <v>90</v>
      </c>
      <c r="N4" s="5">
        <v>120</v>
      </c>
      <c r="O4" s="46">
        <f>SUM(L4*100/M4)-100</f>
        <v>0</v>
      </c>
    </row>
    <row r="5" spans="1:15" ht="15">
      <c r="A5" s="45" t="s">
        <v>113</v>
      </c>
      <c r="B5" s="5">
        <v>150</v>
      </c>
      <c r="C5" s="5">
        <v>150</v>
      </c>
      <c r="D5" s="5">
        <v>150</v>
      </c>
      <c r="E5" s="5">
        <v>150</v>
      </c>
      <c r="F5" s="5">
        <v>150</v>
      </c>
      <c r="G5" s="5">
        <v>150</v>
      </c>
      <c r="H5" s="5">
        <v>150</v>
      </c>
      <c r="I5" s="5">
        <v>150</v>
      </c>
      <c r="J5" s="5">
        <v>150</v>
      </c>
      <c r="K5" s="5">
        <v>150</v>
      </c>
      <c r="L5" s="46">
        <f aca="true" t="shared" si="0" ref="L5:L31">SUM(B5:K5)/10</f>
        <v>150</v>
      </c>
      <c r="M5" s="70">
        <v>150</v>
      </c>
      <c r="N5" s="5">
        <v>200</v>
      </c>
      <c r="O5" s="46">
        <f aca="true" t="shared" si="1" ref="O5:O31">SUM(L5*100/M5)-100</f>
        <v>0</v>
      </c>
    </row>
    <row r="6" spans="1:15" ht="15">
      <c r="A6" s="45" t="s">
        <v>114</v>
      </c>
      <c r="B6" s="7">
        <v>3</v>
      </c>
      <c r="C6" s="7">
        <v>58</v>
      </c>
      <c r="D6" s="7"/>
      <c r="E6" s="7">
        <v>3</v>
      </c>
      <c r="F6" s="7">
        <v>10</v>
      </c>
      <c r="G6" s="7">
        <v>3</v>
      </c>
      <c r="H6" s="7">
        <v>58</v>
      </c>
      <c r="I6" s="7"/>
      <c r="J6" s="7"/>
      <c r="K6" s="7">
        <v>15</v>
      </c>
      <c r="L6" s="46">
        <f t="shared" si="0"/>
        <v>15</v>
      </c>
      <c r="M6" s="71" t="s">
        <v>186</v>
      </c>
      <c r="N6" s="5">
        <v>20</v>
      </c>
      <c r="O6" s="46">
        <f t="shared" si="1"/>
        <v>0</v>
      </c>
    </row>
    <row r="7" spans="1:15" ht="15">
      <c r="A7" s="45" t="s">
        <v>115</v>
      </c>
      <c r="B7" s="5">
        <v>46</v>
      </c>
      <c r="C7" s="5">
        <v>40</v>
      </c>
      <c r="D7" s="5"/>
      <c r="E7" s="5">
        <v>35</v>
      </c>
      <c r="F7" s="5">
        <v>40</v>
      </c>
      <c r="G7" s="5">
        <v>41</v>
      </c>
      <c r="H7" s="5">
        <v>55</v>
      </c>
      <c r="I7" s="5">
        <v>35</v>
      </c>
      <c r="J7" s="5">
        <v>22</v>
      </c>
      <c r="K7" s="5">
        <v>60</v>
      </c>
      <c r="L7" s="69">
        <f t="shared" si="0"/>
        <v>37.4</v>
      </c>
      <c r="M7" s="70">
        <v>37.5</v>
      </c>
      <c r="N7" s="5">
        <v>50</v>
      </c>
      <c r="O7" s="46">
        <f t="shared" si="1"/>
        <v>-0.2666666666666657</v>
      </c>
    </row>
    <row r="8" spans="1:15" ht="26.25" customHeight="1">
      <c r="A8" s="44" t="s">
        <v>116</v>
      </c>
      <c r="B8" s="5"/>
      <c r="C8" s="5">
        <v>57</v>
      </c>
      <c r="D8" s="5">
        <v>35</v>
      </c>
      <c r="E8" s="5"/>
      <c r="F8" s="5">
        <v>57</v>
      </c>
      <c r="G8" s="5"/>
      <c r="H8" s="5"/>
      <c r="I8" s="5"/>
      <c r="J8" s="5"/>
      <c r="K8" s="5"/>
      <c r="L8" s="69">
        <f t="shared" si="0"/>
        <v>14.9</v>
      </c>
      <c r="M8" s="71" t="s">
        <v>186</v>
      </c>
      <c r="N8" s="5">
        <v>20</v>
      </c>
      <c r="O8" s="46">
        <f t="shared" si="1"/>
        <v>-0.6666666666666714</v>
      </c>
    </row>
    <row r="9" spans="1:15" ht="15">
      <c r="A9" s="45" t="s">
        <v>117</v>
      </c>
      <c r="B9" s="5">
        <v>121</v>
      </c>
      <c r="C9" s="5">
        <v>171</v>
      </c>
      <c r="D9" s="5">
        <v>69</v>
      </c>
      <c r="E9" s="5">
        <v>140</v>
      </c>
      <c r="F9" s="5">
        <v>123</v>
      </c>
      <c r="G9" s="5">
        <v>176</v>
      </c>
      <c r="H9" s="5">
        <v>156</v>
      </c>
      <c r="I9" s="5">
        <v>152</v>
      </c>
      <c r="J9" s="5">
        <v>178</v>
      </c>
      <c r="K9" s="5">
        <v>123</v>
      </c>
      <c r="L9" s="46">
        <f t="shared" si="0"/>
        <v>140.9</v>
      </c>
      <c r="M9" s="70">
        <v>141</v>
      </c>
      <c r="N9" s="5">
        <v>188</v>
      </c>
      <c r="O9" s="46">
        <f t="shared" si="1"/>
        <v>-0.07092198581560183</v>
      </c>
    </row>
    <row r="10" spans="1:15" ht="15">
      <c r="A10" s="45" t="s">
        <v>118</v>
      </c>
      <c r="B10" s="5">
        <v>231</v>
      </c>
      <c r="C10" s="5">
        <v>153</v>
      </c>
      <c r="D10" s="5">
        <v>185</v>
      </c>
      <c r="E10" s="5">
        <v>186</v>
      </c>
      <c r="F10" s="5">
        <v>275</v>
      </c>
      <c r="G10" s="5">
        <v>434</v>
      </c>
      <c r="H10" s="5">
        <v>225</v>
      </c>
      <c r="I10" s="5">
        <v>270</v>
      </c>
      <c r="J10" s="5">
        <v>213</v>
      </c>
      <c r="K10" s="5">
        <v>213</v>
      </c>
      <c r="L10" s="46">
        <f t="shared" si="0"/>
        <v>238.5</v>
      </c>
      <c r="M10" s="70">
        <v>240</v>
      </c>
      <c r="N10" s="5">
        <v>320</v>
      </c>
      <c r="O10" s="46">
        <f t="shared" si="1"/>
        <v>-0.625</v>
      </c>
    </row>
    <row r="11" spans="1:15" ht="15">
      <c r="A11" s="45" t="s">
        <v>119</v>
      </c>
      <c r="B11" s="68">
        <v>160</v>
      </c>
      <c r="C11" s="68">
        <v>65</v>
      </c>
      <c r="D11" s="68">
        <v>190</v>
      </c>
      <c r="E11" s="68">
        <v>160</v>
      </c>
      <c r="F11" s="68">
        <v>150</v>
      </c>
      <c r="G11" s="68">
        <v>65</v>
      </c>
      <c r="H11" s="68">
        <v>120</v>
      </c>
      <c r="I11" s="68">
        <v>150</v>
      </c>
      <c r="J11" s="68">
        <v>190</v>
      </c>
      <c r="K11" s="68">
        <v>150</v>
      </c>
      <c r="L11" s="69">
        <f t="shared" si="0"/>
        <v>140</v>
      </c>
      <c r="M11" s="70">
        <v>138.75</v>
      </c>
      <c r="N11" s="68">
        <v>185</v>
      </c>
      <c r="O11" s="46">
        <f t="shared" si="1"/>
        <v>0.9009009009009077</v>
      </c>
    </row>
    <row r="12" spans="1:15" ht="15">
      <c r="A12" s="131" t="s">
        <v>120</v>
      </c>
      <c r="B12" s="68">
        <v>25</v>
      </c>
      <c r="C12" s="68"/>
      <c r="D12" s="68"/>
      <c r="E12" s="68">
        <v>25</v>
      </c>
      <c r="F12" s="133">
        <v>25</v>
      </c>
      <c r="G12" s="133"/>
      <c r="H12" s="133">
        <v>25</v>
      </c>
      <c r="I12" s="68">
        <v>25</v>
      </c>
      <c r="J12" s="68">
        <v>25</v>
      </c>
      <c r="K12" s="68"/>
      <c r="L12" s="69">
        <f t="shared" si="0"/>
        <v>15</v>
      </c>
      <c r="M12" s="71" t="s">
        <v>186</v>
      </c>
      <c r="N12" s="68">
        <v>20</v>
      </c>
      <c r="O12" s="69">
        <f t="shared" si="1"/>
        <v>0</v>
      </c>
    </row>
    <row r="13" spans="1:15" ht="15">
      <c r="A13" s="131" t="s">
        <v>121</v>
      </c>
      <c r="B13" s="68">
        <v>200</v>
      </c>
      <c r="C13" s="133">
        <v>150</v>
      </c>
      <c r="D13" s="133">
        <v>200</v>
      </c>
      <c r="E13" s="133"/>
      <c r="F13" s="68">
        <v>200</v>
      </c>
      <c r="G13" s="68">
        <v>150</v>
      </c>
      <c r="H13" s="68">
        <v>200</v>
      </c>
      <c r="I13" s="68"/>
      <c r="J13" s="68">
        <v>200</v>
      </c>
      <c r="K13" s="68">
        <v>200</v>
      </c>
      <c r="L13" s="69">
        <f t="shared" si="0"/>
        <v>150</v>
      </c>
      <c r="M13" s="70">
        <v>150</v>
      </c>
      <c r="N13" s="68">
        <v>200</v>
      </c>
      <c r="O13" s="69">
        <f t="shared" si="1"/>
        <v>0</v>
      </c>
    </row>
    <row r="14" spans="1:15" ht="15">
      <c r="A14" s="131" t="s">
        <v>122</v>
      </c>
      <c r="B14" s="68">
        <v>110</v>
      </c>
      <c r="C14" s="68">
        <v>56</v>
      </c>
      <c r="D14" s="68">
        <v>28</v>
      </c>
      <c r="E14" s="68">
        <v>56</v>
      </c>
      <c r="F14" s="68">
        <v>61</v>
      </c>
      <c r="G14" s="68">
        <v>23</v>
      </c>
      <c r="H14" s="68">
        <v>56</v>
      </c>
      <c r="I14" s="68">
        <v>79</v>
      </c>
      <c r="J14" s="68">
        <v>23</v>
      </c>
      <c r="K14" s="68">
        <v>91</v>
      </c>
      <c r="L14" s="69">
        <f t="shared" si="0"/>
        <v>58.3</v>
      </c>
      <c r="M14" s="70">
        <v>58.5</v>
      </c>
      <c r="N14" s="68">
        <v>78</v>
      </c>
      <c r="O14" s="69">
        <f t="shared" si="1"/>
        <v>-0.34188034188034067</v>
      </c>
    </row>
    <row r="15" spans="1:15" ht="15">
      <c r="A15" s="131" t="s">
        <v>123</v>
      </c>
      <c r="B15" s="68">
        <v>135</v>
      </c>
      <c r="C15" s="68">
        <v>33</v>
      </c>
      <c r="D15" s="68"/>
      <c r="E15" s="68"/>
      <c r="F15" s="68"/>
      <c r="G15" s="68"/>
      <c r="H15" s="68"/>
      <c r="I15" s="68">
        <v>108</v>
      </c>
      <c r="J15" s="68"/>
      <c r="K15" s="68">
        <v>123</v>
      </c>
      <c r="L15" s="69">
        <f t="shared" si="0"/>
        <v>39.9</v>
      </c>
      <c r="M15" s="70">
        <v>39.75</v>
      </c>
      <c r="N15" s="68">
        <v>53</v>
      </c>
      <c r="O15" s="69">
        <f t="shared" si="1"/>
        <v>0.37735849056603854</v>
      </c>
    </row>
    <row r="16" spans="1:15" ht="15">
      <c r="A16" s="131" t="s">
        <v>124</v>
      </c>
      <c r="B16" s="68"/>
      <c r="C16" s="68">
        <v>52</v>
      </c>
      <c r="D16" s="68">
        <v>145</v>
      </c>
      <c r="E16" s="68"/>
      <c r="F16" s="68"/>
      <c r="G16" s="68">
        <v>145</v>
      </c>
      <c r="H16" s="133">
        <v>52</v>
      </c>
      <c r="I16" s="68">
        <v>25</v>
      </c>
      <c r="J16" s="68">
        <v>145</v>
      </c>
      <c r="K16" s="68"/>
      <c r="L16" s="69">
        <f t="shared" si="0"/>
        <v>56.4</v>
      </c>
      <c r="M16" s="70">
        <v>57.75</v>
      </c>
      <c r="N16" s="68">
        <v>77</v>
      </c>
      <c r="O16" s="69">
        <f t="shared" si="1"/>
        <v>-2.337662337662337</v>
      </c>
    </row>
    <row r="17" spans="1:15" ht="15">
      <c r="A17" s="131" t="s">
        <v>125</v>
      </c>
      <c r="B17" s="68"/>
      <c r="C17" s="68"/>
      <c r="D17" s="68">
        <v>75</v>
      </c>
      <c r="E17" s="68"/>
      <c r="F17" s="68">
        <v>72</v>
      </c>
      <c r="G17" s="68"/>
      <c r="H17" s="68"/>
      <c r="I17" s="68"/>
      <c r="J17" s="68"/>
      <c r="K17" s="68"/>
      <c r="L17" s="69">
        <f t="shared" si="0"/>
        <v>14.7</v>
      </c>
      <c r="M17" s="71" t="s">
        <v>187</v>
      </c>
      <c r="N17" s="68">
        <v>19.6</v>
      </c>
      <c r="O17" s="69">
        <f t="shared" si="1"/>
        <v>0</v>
      </c>
    </row>
    <row r="18" spans="1:15" ht="32.25" customHeight="1">
      <c r="A18" s="132" t="s">
        <v>127</v>
      </c>
      <c r="B18" s="133">
        <v>190</v>
      </c>
      <c r="C18" s="133">
        <v>190</v>
      </c>
      <c r="D18" s="133">
        <v>190</v>
      </c>
      <c r="E18" s="133"/>
      <c r="F18" s="133">
        <v>190</v>
      </c>
      <c r="G18" s="133">
        <v>190</v>
      </c>
      <c r="H18" s="133">
        <v>190</v>
      </c>
      <c r="I18" s="133"/>
      <c r="J18" s="68"/>
      <c r="K18" s="68">
        <v>190</v>
      </c>
      <c r="L18" s="69">
        <f t="shared" si="0"/>
        <v>133</v>
      </c>
      <c r="M18" s="71" t="s">
        <v>188</v>
      </c>
      <c r="N18" s="68">
        <v>180</v>
      </c>
      <c r="O18" s="69">
        <f t="shared" si="1"/>
        <v>-1.481481481481481</v>
      </c>
    </row>
    <row r="19" spans="1:15" ht="15">
      <c r="A19" s="132" t="s">
        <v>126</v>
      </c>
      <c r="B19" s="133">
        <v>321</v>
      </c>
      <c r="C19" s="133">
        <v>175</v>
      </c>
      <c r="D19" s="133">
        <v>210</v>
      </c>
      <c r="E19" s="133">
        <v>358</v>
      </c>
      <c r="F19" s="133">
        <v>142</v>
      </c>
      <c r="G19" s="133">
        <v>154</v>
      </c>
      <c r="H19" s="133">
        <v>142</v>
      </c>
      <c r="I19" s="133">
        <v>335</v>
      </c>
      <c r="J19" s="68">
        <v>250</v>
      </c>
      <c r="K19" s="68">
        <v>157</v>
      </c>
      <c r="L19" s="69">
        <f t="shared" si="0"/>
        <v>224.4</v>
      </c>
      <c r="M19" s="70">
        <v>225</v>
      </c>
      <c r="N19" s="68">
        <v>300</v>
      </c>
      <c r="O19" s="69">
        <f t="shared" si="1"/>
        <v>-0.2666666666666657</v>
      </c>
    </row>
    <row r="20" spans="1:15" ht="15">
      <c r="A20" s="45" t="s">
        <v>128</v>
      </c>
      <c r="B20" s="5"/>
      <c r="C20" s="5"/>
      <c r="D20" s="5"/>
      <c r="E20" s="5">
        <v>225</v>
      </c>
      <c r="F20" s="5"/>
      <c r="G20" s="5"/>
      <c r="H20" s="5">
        <v>225</v>
      </c>
      <c r="I20" s="5"/>
      <c r="J20" s="5"/>
      <c r="K20" s="5"/>
      <c r="L20" s="69">
        <f t="shared" si="0"/>
        <v>45</v>
      </c>
      <c r="M20" s="70">
        <v>45</v>
      </c>
      <c r="N20" s="5">
        <v>60</v>
      </c>
      <c r="O20" s="46">
        <f t="shared" si="1"/>
        <v>0</v>
      </c>
    </row>
    <row r="21" spans="1:15" ht="15">
      <c r="A21" s="45" t="s">
        <v>129</v>
      </c>
      <c r="B21" s="5"/>
      <c r="C21" s="5">
        <v>20</v>
      </c>
      <c r="D21" s="5"/>
      <c r="E21" s="5"/>
      <c r="F21" s="5"/>
      <c r="G21" s="5">
        <v>48</v>
      </c>
      <c r="H21" s="5"/>
      <c r="I21" s="5"/>
      <c r="J21" s="5">
        <v>20</v>
      </c>
      <c r="K21" s="5"/>
      <c r="L21" s="69">
        <f t="shared" si="0"/>
        <v>8.8</v>
      </c>
      <c r="M21" s="71" t="s">
        <v>189</v>
      </c>
      <c r="N21" s="5">
        <v>11.8</v>
      </c>
      <c r="O21" s="46">
        <f t="shared" si="1"/>
        <v>-0.5649717514124148</v>
      </c>
    </row>
    <row r="22" spans="1:15" ht="15">
      <c r="A22" s="45" t="s">
        <v>130</v>
      </c>
      <c r="B22" s="5">
        <v>11</v>
      </c>
      <c r="C22" s="5">
        <v>11</v>
      </c>
      <c r="D22" s="5">
        <v>5.5</v>
      </c>
      <c r="E22" s="5">
        <v>11</v>
      </c>
      <c r="F22" s="5"/>
      <c r="G22" s="5">
        <v>20</v>
      </c>
      <c r="H22" s="5">
        <v>11</v>
      </c>
      <c r="I22" s="5"/>
      <c r="J22" s="5"/>
      <c r="K22" s="5">
        <v>5.5</v>
      </c>
      <c r="L22" s="46">
        <f t="shared" si="0"/>
        <v>7.5</v>
      </c>
      <c r="M22" s="71" t="s">
        <v>190</v>
      </c>
      <c r="N22" s="5">
        <v>10</v>
      </c>
      <c r="O22" s="46">
        <f t="shared" si="1"/>
        <v>0</v>
      </c>
    </row>
    <row r="23" spans="1:15" ht="15">
      <c r="A23" s="45" t="s">
        <v>131</v>
      </c>
      <c r="B23" s="5">
        <v>19</v>
      </c>
      <c r="C23" s="5">
        <v>26</v>
      </c>
      <c r="D23" s="5">
        <v>29</v>
      </c>
      <c r="E23" s="5">
        <v>29</v>
      </c>
      <c r="F23" s="5">
        <v>19</v>
      </c>
      <c r="G23" s="5">
        <v>32</v>
      </c>
      <c r="H23" s="5">
        <v>28</v>
      </c>
      <c r="I23" s="5">
        <v>26</v>
      </c>
      <c r="J23" s="5">
        <v>28</v>
      </c>
      <c r="K23" s="5">
        <v>27</v>
      </c>
      <c r="L23" s="46">
        <f t="shared" si="0"/>
        <v>26.3</v>
      </c>
      <c r="M23" s="70">
        <v>26.25</v>
      </c>
      <c r="N23" s="5">
        <v>35</v>
      </c>
      <c r="O23" s="46">
        <f t="shared" si="1"/>
        <v>0.1904761904761898</v>
      </c>
    </row>
    <row r="24" spans="1:15" ht="27" customHeight="1">
      <c r="A24" s="44" t="s">
        <v>132</v>
      </c>
      <c r="B24" s="5">
        <v>11</v>
      </c>
      <c r="C24" s="5">
        <v>14</v>
      </c>
      <c r="D24" s="5">
        <v>8</v>
      </c>
      <c r="E24" s="5">
        <v>14</v>
      </c>
      <c r="F24" s="5">
        <v>10</v>
      </c>
      <c r="G24" s="5">
        <v>22</v>
      </c>
      <c r="H24" s="5">
        <v>23</v>
      </c>
      <c r="I24" s="5">
        <v>12</v>
      </c>
      <c r="J24" s="5">
        <v>8</v>
      </c>
      <c r="K24" s="5">
        <v>13</v>
      </c>
      <c r="L24" s="69">
        <f t="shared" si="0"/>
        <v>13.5</v>
      </c>
      <c r="M24" s="71" t="s">
        <v>191</v>
      </c>
      <c r="N24" s="5">
        <v>18</v>
      </c>
      <c r="O24" s="46">
        <f t="shared" si="1"/>
        <v>0</v>
      </c>
    </row>
    <row r="25" spans="1:15" ht="15">
      <c r="A25" s="45" t="s">
        <v>133</v>
      </c>
      <c r="B25" s="5"/>
      <c r="C25" s="5">
        <v>60</v>
      </c>
      <c r="D25" s="5"/>
      <c r="E25" s="5"/>
      <c r="F25" s="5"/>
      <c r="G25" s="5">
        <v>60</v>
      </c>
      <c r="H25" s="5"/>
      <c r="I25" s="5"/>
      <c r="J25" s="5">
        <v>180</v>
      </c>
      <c r="K25" s="5"/>
      <c r="L25" s="46">
        <f t="shared" si="0"/>
        <v>30</v>
      </c>
      <c r="M25" s="70">
        <v>30</v>
      </c>
      <c r="N25" s="5">
        <v>40</v>
      </c>
      <c r="O25" s="46">
        <f t="shared" si="1"/>
        <v>0</v>
      </c>
    </row>
    <row r="26" spans="1:15" ht="15">
      <c r="A26" s="45" t="s">
        <v>134</v>
      </c>
      <c r="B26" s="5">
        <v>33</v>
      </c>
      <c r="C26" s="5">
        <v>43</v>
      </c>
      <c r="D26" s="5">
        <v>31</v>
      </c>
      <c r="E26" s="5">
        <v>33</v>
      </c>
      <c r="F26" s="5">
        <v>29</v>
      </c>
      <c r="G26" s="5">
        <v>33</v>
      </c>
      <c r="H26" s="5">
        <v>32</v>
      </c>
      <c r="I26" s="5">
        <v>30</v>
      </c>
      <c r="J26" s="5">
        <v>36</v>
      </c>
      <c r="K26" s="5">
        <v>35</v>
      </c>
      <c r="L26" s="46">
        <f t="shared" si="0"/>
        <v>33.5</v>
      </c>
      <c r="M26" s="70">
        <v>33.75</v>
      </c>
      <c r="N26" s="5">
        <v>45</v>
      </c>
      <c r="O26" s="46">
        <f t="shared" si="1"/>
        <v>-0.7407407407407476</v>
      </c>
    </row>
    <row r="27" spans="1:15" ht="30.75" customHeight="1">
      <c r="A27" s="44" t="s">
        <v>157</v>
      </c>
      <c r="B27" s="5">
        <v>25</v>
      </c>
      <c r="C27" s="5"/>
      <c r="D27" s="5">
        <v>30</v>
      </c>
      <c r="E27" s="5">
        <v>13</v>
      </c>
      <c r="F27" s="5">
        <v>25</v>
      </c>
      <c r="G27" s="5">
        <v>30</v>
      </c>
      <c r="H27" s="5"/>
      <c r="I27" s="5">
        <v>25</v>
      </c>
      <c r="J27" s="5">
        <v>30</v>
      </c>
      <c r="K27" s="5">
        <v>13</v>
      </c>
      <c r="L27" s="69">
        <f t="shared" si="0"/>
        <v>19.1</v>
      </c>
      <c r="M27" s="70">
        <v>11.25</v>
      </c>
      <c r="N27" s="5">
        <v>15</v>
      </c>
      <c r="O27" s="46">
        <f t="shared" si="1"/>
        <v>69.7777777777778</v>
      </c>
    </row>
    <row r="28" spans="1:15" ht="15">
      <c r="A28" s="45" t="s">
        <v>135</v>
      </c>
      <c r="B28" s="5"/>
      <c r="C28" s="5">
        <v>0.6</v>
      </c>
      <c r="D28" s="5"/>
      <c r="E28" s="5">
        <v>0.6</v>
      </c>
      <c r="F28" s="5"/>
      <c r="G28" s="5">
        <v>0.6</v>
      </c>
      <c r="H28" s="5"/>
      <c r="I28" s="5">
        <v>0.6</v>
      </c>
      <c r="J28" s="5"/>
      <c r="K28" s="5">
        <v>0.6</v>
      </c>
      <c r="L28" s="46">
        <f t="shared" si="0"/>
        <v>0.3</v>
      </c>
      <c r="M28" s="70">
        <v>0.3</v>
      </c>
      <c r="N28" s="5">
        <v>0.4</v>
      </c>
      <c r="O28" s="46">
        <f t="shared" si="1"/>
        <v>0</v>
      </c>
    </row>
    <row r="29" spans="1:15" ht="15">
      <c r="A29" s="45" t="s">
        <v>136</v>
      </c>
      <c r="B29" s="5"/>
      <c r="C29" s="5"/>
      <c r="D29" s="5">
        <v>3</v>
      </c>
      <c r="E29" s="5"/>
      <c r="F29" s="5"/>
      <c r="G29" s="5"/>
      <c r="H29" s="5">
        <v>3</v>
      </c>
      <c r="I29" s="5"/>
      <c r="J29" s="5"/>
      <c r="K29" s="5">
        <v>3</v>
      </c>
      <c r="L29" s="69">
        <f t="shared" si="0"/>
        <v>0.9</v>
      </c>
      <c r="M29" s="70">
        <v>0.9</v>
      </c>
      <c r="N29" s="5">
        <v>1.2</v>
      </c>
      <c r="O29" s="46">
        <f t="shared" si="1"/>
        <v>0</v>
      </c>
    </row>
    <row r="30" spans="1:15" ht="15">
      <c r="A30" s="45" t="s">
        <v>193</v>
      </c>
      <c r="B30" s="5"/>
      <c r="C30" s="5">
        <v>7.5</v>
      </c>
      <c r="D30" s="5"/>
      <c r="E30" s="5"/>
      <c r="F30" s="5"/>
      <c r="G30" s="5"/>
      <c r="H30" s="5">
        <v>7.5</v>
      </c>
      <c r="I30" s="5"/>
      <c r="J30" s="5"/>
      <c r="K30" s="5"/>
      <c r="L30" s="69">
        <f t="shared" si="0"/>
        <v>1.5</v>
      </c>
      <c r="M30" s="70">
        <v>1.5</v>
      </c>
      <c r="N30" s="5">
        <v>2</v>
      </c>
      <c r="O30" s="46">
        <f t="shared" si="1"/>
        <v>0</v>
      </c>
    </row>
    <row r="31" spans="1:15" ht="15">
      <c r="A31" s="45" t="s">
        <v>137</v>
      </c>
      <c r="B31" s="5">
        <v>5.25</v>
      </c>
      <c r="C31" s="5">
        <v>5.25</v>
      </c>
      <c r="D31" s="5">
        <v>5.25</v>
      </c>
      <c r="E31" s="5">
        <v>5.25</v>
      </c>
      <c r="F31" s="5">
        <v>5.25</v>
      </c>
      <c r="G31" s="5">
        <v>5.25</v>
      </c>
      <c r="H31" s="5">
        <v>5.25</v>
      </c>
      <c r="I31" s="5">
        <v>5.25</v>
      </c>
      <c r="J31" s="5">
        <v>5.25</v>
      </c>
      <c r="K31" s="5">
        <v>5.25</v>
      </c>
      <c r="L31" s="69">
        <f t="shared" si="0"/>
        <v>5.25</v>
      </c>
      <c r="M31" s="70">
        <v>5.25</v>
      </c>
      <c r="N31" s="5">
        <v>7</v>
      </c>
      <c r="O31" s="46">
        <f t="shared" si="1"/>
        <v>0</v>
      </c>
    </row>
    <row r="33" spans="5:10" ht="14.25">
      <c r="E33" s="37" t="s">
        <v>213</v>
      </c>
      <c r="F33" s="37"/>
      <c r="G33" s="37"/>
      <c r="H33" s="37"/>
      <c r="I33" s="37"/>
      <c r="J33" s="37"/>
    </row>
    <row r="34" spans="5:14" ht="14.25">
      <c r="E34" s="147" t="s">
        <v>214</v>
      </c>
      <c r="F34" s="147"/>
      <c r="G34" s="147"/>
      <c r="H34" s="147"/>
      <c r="I34" s="147"/>
      <c r="J34" s="147"/>
      <c r="K34" s="147"/>
      <c r="L34" s="147"/>
      <c r="M34" s="147"/>
      <c r="N34" s="147"/>
    </row>
    <row r="35" spans="5:10" ht="14.25">
      <c r="E35" s="147" t="s">
        <v>215</v>
      </c>
      <c r="F35" s="147"/>
      <c r="G35" s="147"/>
      <c r="H35" s="147"/>
      <c r="I35" s="37"/>
      <c r="J35" s="37"/>
    </row>
  </sheetData>
  <sheetProtection/>
  <mergeCells count="3">
    <mergeCell ref="A1:O1"/>
    <mergeCell ref="E34:N34"/>
    <mergeCell ref="E35:H35"/>
  </mergeCells>
  <printOptions/>
  <pageMargins left="0.7" right="0.7" top="0.75" bottom="0.75" header="0.3" footer="0.3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0"/>
  <sheetViews>
    <sheetView zoomScale="75" zoomScaleNormal="75" zoomScalePageLayoutView="0" workbookViewId="0" topLeftCell="A1">
      <selection activeCell="F28" sqref="F28:O30"/>
    </sheetView>
  </sheetViews>
  <sheetFormatPr defaultColWidth="9.140625" defaultRowHeight="12.75"/>
  <cols>
    <col min="1" max="1" width="20.28125" style="0" customWidth="1"/>
    <col min="2" max="2" width="11.28125" style="0" customWidth="1"/>
    <col min="7" max="8" width="6.00390625" style="0" customWidth="1"/>
    <col min="9" max="9" width="5.57421875" style="0" customWidth="1"/>
    <col min="10" max="10" width="4.8515625" style="0" customWidth="1"/>
    <col min="11" max="11" width="6.421875" style="0" customWidth="1"/>
    <col min="12" max="12" width="5.57421875" style="0" customWidth="1"/>
    <col min="13" max="13" width="5.421875" style="0" customWidth="1"/>
    <col min="14" max="14" width="4.8515625" style="0" customWidth="1"/>
    <col min="15" max="16" width="5.140625" style="0" customWidth="1"/>
    <col min="17" max="17" width="8.140625" style="0" customWidth="1"/>
  </cols>
  <sheetData>
    <row r="2" spans="1:19" ht="15.75">
      <c r="A2" s="135" t="s">
        <v>67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S2" t="s">
        <v>93</v>
      </c>
    </row>
    <row r="3" ht="12.75">
      <c r="S3" t="s">
        <v>92</v>
      </c>
    </row>
    <row r="4" spans="1:19" ht="12.75">
      <c r="A4" s="139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141" t="s">
        <v>5</v>
      </c>
      <c r="G4" s="144" t="s">
        <v>23</v>
      </c>
      <c r="H4" s="145"/>
      <c r="I4" s="145"/>
      <c r="J4" s="145"/>
      <c r="K4" s="146"/>
      <c r="L4" s="144" t="s">
        <v>24</v>
      </c>
      <c r="M4" s="145"/>
      <c r="N4" s="145"/>
      <c r="O4" s="145"/>
      <c r="P4" s="145"/>
      <c r="Q4" s="146"/>
      <c r="S4" s="49" t="s">
        <v>138</v>
      </c>
    </row>
    <row r="5" spans="1:19" ht="18" customHeight="1">
      <c r="A5" s="139"/>
      <c r="B5" s="142" t="s">
        <v>6</v>
      </c>
      <c r="C5" s="143"/>
      <c r="D5" s="143"/>
      <c r="E5" s="143"/>
      <c r="F5" s="141"/>
      <c r="G5" s="74" t="s">
        <v>32</v>
      </c>
      <c r="H5" s="74" t="s">
        <v>101</v>
      </c>
      <c r="I5" s="74" t="s">
        <v>25</v>
      </c>
      <c r="J5" s="74" t="s">
        <v>26</v>
      </c>
      <c r="K5" s="74" t="s">
        <v>27</v>
      </c>
      <c r="L5" s="24" t="s">
        <v>28</v>
      </c>
      <c r="M5" s="24" t="s">
        <v>29</v>
      </c>
      <c r="N5" s="24" t="s">
        <v>30</v>
      </c>
      <c r="O5" s="24" t="s">
        <v>31</v>
      </c>
      <c r="P5" s="24" t="s">
        <v>99</v>
      </c>
      <c r="Q5" s="24" t="s">
        <v>100</v>
      </c>
      <c r="S5" t="s">
        <v>141</v>
      </c>
    </row>
    <row r="6" spans="1:17" ht="15.75">
      <c r="A6" s="136" t="s">
        <v>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1:17" ht="31.5">
      <c r="A7" s="18" t="s">
        <v>162</v>
      </c>
      <c r="B7" s="13" t="s">
        <v>153</v>
      </c>
      <c r="C7" s="109">
        <v>3.4</v>
      </c>
      <c r="D7" s="83"/>
      <c r="E7" s="83">
        <v>11.3</v>
      </c>
      <c r="F7" s="83">
        <v>130</v>
      </c>
      <c r="G7" s="7">
        <v>0.04</v>
      </c>
      <c r="H7" s="7"/>
      <c r="I7" s="7">
        <v>17</v>
      </c>
      <c r="J7" s="7"/>
      <c r="K7" s="7"/>
      <c r="L7" s="7">
        <v>8</v>
      </c>
      <c r="M7" s="7">
        <v>28</v>
      </c>
      <c r="N7" s="7">
        <v>2</v>
      </c>
      <c r="O7" s="7">
        <v>1.6</v>
      </c>
      <c r="P7" s="7"/>
      <c r="Q7" s="7"/>
    </row>
    <row r="8" spans="1:17" ht="73.5" customHeight="1">
      <c r="A8" s="4" t="s">
        <v>211</v>
      </c>
      <c r="B8" s="14" t="s">
        <v>35</v>
      </c>
      <c r="C8" s="6">
        <v>6.48</v>
      </c>
      <c r="D8" s="7">
        <v>13.82</v>
      </c>
      <c r="E8" s="7">
        <v>15.22</v>
      </c>
      <c r="F8" s="7">
        <v>251.22</v>
      </c>
      <c r="G8" s="7">
        <v>0.09</v>
      </c>
      <c r="H8" s="7"/>
      <c r="I8" s="7">
        <v>0.12</v>
      </c>
      <c r="J8" s="7">
        <v>0.19</v>
      </c>
      <c r="K8" s="7">
        <v>3</v>
      </c>
      <c r="L8" s="7">
        <v>17.12</v>
      </c>
      <c r="M8" s="7">
        <v>150</v>
      </c>
      <c r="N8" s="7">
        <v>23.76</v>
      </c>
      <c r="O8" s="7">
        <v>1.72</v>
      </c>
      <c r="P8" s="7">
        <v>1</v>
      </c>
      <c r="Q8" s="7"/>
    </row>
    <row r="9" spans="1:17" ht="51" customHeight="1">
      <c r="A9" s="4" t="s">
        <v>36</v>
      </c>
      <c r="B9" s="14">
        <v>20</v>
      </c>
      <c r="C9" s="6">
        <v>5.9</v>
      </c>
      <c r="D9" s="7">
        <v>4.56</v>
      </c>
      <c r="E9" s="7">
        <v>11.7</v>
      </c>
      <c r="F9" s="7">
        <v>79.2</v>
      </c>
      <c r="G9" s="7">
        <v>0.015</v>
      </c>
      <c r="H9" s="7">
        <v>0.15</v>
      </c>
      <c r="I9" s="7">
        <v>0.42</v>
      </c>
      <c r="J9" s="7">
        <v>0.045</v>
      </c>
      <c r="K9" s="7">
        <v>0.06</v>
      </c>
      <c r="L9" s="7">
        <v>153</v>
      </c>
      <c r="M9" s="7">
        <v>90</v>
      </c>
      <c r="N9" s="7">
        <v>11</v>
      </c>
      <c r="O9" s="7">
        <v>0.5</v>
      </c>
      <c r="P9" s="7">
        <v>2</v>
      </c>
      <c r="Q9" s="7">
        <v>0.02</v>
      </c>
    </row>
    <row r="10" spans="1:17" ht="16.5" customHeight="1">
      <c r="A10" s="4" t="s">
        <v>9</v>
      </c>
      <c r="B10" s="4">
        <v>200</v>
      </c>
      <c r="C10" s="6">
        <v>1.6</v>
      </c>
      <c r="D10" s="7">
        <v>1.6</v>
      </c>
      <c r="E10" s="7">
        <v>17.3</v>
      </c>
      <c r="F10" s="7">
        <v>87</v>
      </c>
      <c r="G10" s="7">
        <v>0.03</v>
      </c>
      <c r="H10" s="7"/>
      <c r="I10" s="7">
        <v>0.52</v>
      </c>
      <c r="J10" s="7">
        <v>0.01</v>
      </c>
      <c r="K10" s="7"/>
      <c r="L10" s="7">
        <v>107.89</v>
      </c>
      <c r="M10" s="7">
        <v>119</v>
      </c>
      <c r="N10" s="7">
        <v>18.83</v>
      </c>
      <c r="O10" s="7">
        <v>0.062</v>
      </c>
      <c r="P10" s="7"/>
      <c r="Q10" s="7"/>
    </row>
    <row r="11" spans="1:17" ht="14.25" customHeight="1">
      <c r="A11" s="4" t="s">
        <v>10</v>
      </c>
      <c r="B11" s="4">
        <v>60</v>
      </c>
      <c r="C11" s="7">
        <v>4.74</v>
      </c>
      <c r="D11" s="7">
        <v>0.54</v>
      </c>
      <c r="E11" s="7">
        <v>31.38</v>
      </c>
      <c r="F11" s="7">
        <v>138.6</v>
      </c>
      <c r="G11" s="7">
        <v>0.09</v>
      </c>
      <c r="H11" s="7">
        <v>0.2</v>
      </c>
      <c r="I11" s="7"/>
      <c r="J11" s="7"/>
      <c r="K11" s="7"/>
      <c r="L11" s="7">
        <v>15.6</v>
      </c>
      <c r="M11" s="7">
        <v>49.8</v>
      </c>
      <c r="N11" s="7">
        <v>19.2</v>
      </c>
      <c r="O11" s="7">
        <v>0.48</v>
      </c>
      <c r="P11" s="7"/>
      <c r="Q11" s="7"/>
    </row>
    <row r="12" spans="1:17" ht="15.75">
      <c r="A12" s="1" t="s">
        <v>21</v>
      </c>
      <c r="B12" s="1"/>
      <c r="C12" s="15">
        <f>SUM(C7:C11)</f>
        <v>22.120000000000005</v>
      </c>
      <c r="D12" s="15">
        <f>SUM(D7:D11)</f>
        <v>20.52</v>
      </c>
      <c r="E12" s="15">
        <f aca="true" t="shared" si="0" ref="E12:Q12">SUM(E7:E11)</f>
        <v>86.89999999999999</v>
      </c>
      <c r="F12" s="15">
        <f t="shared" si="0"/>
        <v>686.0200000000001</v>
      </c>
      <c r="G12" s="15">
        <f t="shared" si="0"/>
        <v>0.265</v>
      </c>
      <c r="H12" s="15">
        <f t="shared" si="0"/>
        <v>0.35</v>
      </c>
      <c r="I12" s="15">
        <f t="shared" si="0"/>
        <v>18.060000000000002</v>
      </c>
      <c r="J12" s="15">
        <f t="shared" si="0"/>
        <v>0.245</v>
      </c>
      <c r="K12" s="15">
        <f t="shared" si="0"/>
        <v>3.06</v>
      </c>
      <c r="L12" s="15">
        <f t="shared" si="0"/>
        <v>301.61</v>
      </c>
      <c r="M12" s="15">
        <f t="shared" si="0"/>
        <v>436.8</v>
      </c>
      <c r="N12" s="15">
        <f>SUM(N7:N11)</f>
        <v>74.79</v>
      </c>
      <c r="O12" s="15">
        <f t="shared" si="0"/>
        <v>4.362</v>
      </c>
      <c r="P12" s="15">
        <f t="shared" si="0"/>
        <v>3</v>
      </c>
      <c r="Q12" s="15">
        <f t="shared" si="0"/>
        <v>0.02</v>
      </c>
    </row>
    <row r="13" spans="1:17" ht="15.75">
      <c r="A13" s="136" t="s">
        <v>12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8"/>
    </row>
    <row r="14" spans="1:17" ht="31.5">
      <c r="A14" s="4" t="s">
        <v>105</v>
      </c>
      <c r="B14" s="4">
        <v>25</v>
      </c>
      <c r="C14" s="6">
        <v>1.2</v>
      </c>
      <c r="D14" s="7">
        <v>6</v>
      </c>
      <c r="E14" s="7">
        <v>12.5</v>
      </c>
      <c r="F14" s="7">
        <v>56.4</v>
      </c>
      <c r="G14" s="7"/>
      <c r="H14" s="7">
        <v>0.2</v>
      </c>
      <c r="I14" s="7"/>
      <c r="J14" s="7"/>
      <c r="K14" s="7"/>
      <c r="L14" s="7">
        <v>32.8</v>
      </c>
      <c r="M14" s="7">
        <v>53.5</v>
      </c>
      <c r="N14" s="7">
        <v>15</v>
      </c>
      <c r="O14" s="7">
        <v>0.1</v>
      </c>
      <c r="P14" s="7"/>
      <c r="Q14" s="7">
        <v>0.05</v>
      </c>
    </row>
    <row r="15" spans="1:17" ht="98.25" customHeight="1">
      <c r="A15" s="4" t="s">
        <v>164</v>
      </c>
      <c r="B15" s="14" t="s">
        <v>165</v>
      </c>
      <c r="C15" s="6">
        <v>5.8</v>
      </c>
      <c r="D15" s="7">
        <v>7.6</v>
      </c>
      <c r="E15" s="7">
        <v>20.5</v>
      </c>
      <c r="F15" s="7">
        <v>141</v>
      </c>
      <c r="G15" s="7">
        <v>0.04</v>
      </c>
      <c r="H15" s="7"/>
      <c r="I15" s="7">
        <v>10.06</v>
      </c>
      <c r="J15" s="7">
        <v>0.05</v>
      </c>
      <c r="K15" s="7">
        <v>3</v>
      </c>
      <c r="L15" s="7">
        <v>69.2</v>
      </c>
      <c r="M15" s="7">
        <v>134</v>
      </c>
      <c r="N15" s="7">
        <v>5.74</v>
      </c>
      <c r="O15" s="7">
        <v>0.78</v>
      </c>
      <c r="P15" s="7"/>
      <c r="Q15" s="7"/>
    </row>
    <row r="16" spans="1:17" ht="62.25" customHeight="1">
      <c r="A16" s="4" t="s">
        <v>212</v>
      </c>
      <c r="B16" s="4" t="s">
        <v>39</v>
      </c>
      <c r="C16" s="6">
        <v>12.2</v>
      </c>
      <c r="D16" s="7">
        <v>11.23</v>
      </c>
      <c r="E16" s="7">
        <v>22.8</v>
      </c>
      <c r="F16" s="7">
        <v>262</v>
      </c>
      <c r="G16" s="7">
        <v>0.09</v>
      </c>
      <c r="H16" s="7">
        <v>0.08</v>
      </c>
      <c r="I16" s="7">
        <v>2.58</v>
      </c>
      <c r="J16" s="7">
        <v>0.23</v>
      </c>
      <c r="K16" s="7">
        <v>1</v>
      </c>
      <c r="L16" s="7">
        <v>192</v>
      </c>
      <c r="M16" s="7">
        <v>114.12</v>
      </c>
      <c r="N16" s="7">
        <v>38</v>
      </c>
      <c r="O16" s="7">
        <v>1.25</v>
      </c>
      <c r="P16" s="7">
        <v>4.8</v>
      </c>
      <c r="Q16" s="7"/>
    </row>
    <row r="17" spans="1:17" ht="39" customHeight="1">
      <c r="A17" s="4" t="s">
        <v>40</v>
      </c>
      <c r="B17" s="25">
        <v>200</v>
      </c>
      <c r="C17" s="7">
        <v>6</v>
      </c>
      <c r="D17" s="7">
        <v>5</v>
      </c>
      <c r="E17" s="7">
        <v>29.8</v>
      </c>
      <c r="F17" s="7">
        <v>138</v>
      </c>
      <c r="G17" s="7">
        <v>0.08</v>
      </c>
      <c r="H17" s="7">
        <v>0.3</v>
      </c>
      <c r="I17" s="7"/>
      <c r="J17" s="7"/>
      <c r="K17" s="7"/>
      <c r="L17" s="7">
        <v>41.6</v>
      </c>
      <c r="M17" s="7">
        <v>154</v>
      </c>
      <c r="N17" s="7">
        <v>9.74</v>
      </c>
      <c r="O17" s="7">
        <v>0.98</v>
      </c>
      <c r="P17" s="7"/>
      <c r="Q17" s="7"/>
    </row>
    <row r="18" spans="1:17" ht="33" customHeight="1">
      <c r="A18" s="4" t="s">
        <v>144</v>
      </c>
      <c r="B18" s="4">
        <v>200</v>
      </c>
      <c r="C18" s="7">
        <v>0.5</v>
      </c>
      <c r="D18" s="7">
        <v>1.5</v>
      </c>
      <c r="E18" s="7">
        <v>0.4</v>
      </c>
      <c r="F18" s="7">
        <v>124</v>
      </c>
      <c r="G18" s="7">
        <v>0.01</v>
      </c>
      <c r="H18" s="7"/>
      <c r="I18" s="7">
        <v>11.28</v>
      </c>
      <c r="J18" s="7"/>
      <c r="K18" s="7">
        <v>0.5</v>
      </c>
      <c r="L18" s="7">
        <v>36.1</v>
      </c>
      <c r="M18" s="7">
        <v>78.5</v>
      </c>
      <c r="N18" s="7">
        <v>3.13</v>
      </c>
      <c r="O18" s="7">
        <v>0.83</v>
      </c>
      <c r="P18" s="7"/>
      <c r="Q18" s="7"/>
    </row>
    <row r="19" spans="1:17" ht="24.75" customHeight="1">
      <c r="A19" s="4" t="s">
        <v>18</v>
      </c>
      <c r="B19" s="4">
        <v>75</v>
      </c>
      <c r="C19" s="7">
        <v>2.82</v>
      </c>
      <c r="D19" s="7">
        <v>0.72</v>
      </c>
      <c r="E19" s="7">
        <v>27.84</v>
      </c>
      <c r="F19" s="7">
        <v>125.4</v>
      </c>
      <c r="G19" s="7">
        <v>0.08</v>
      </c>
      <c r="H19" s="7"/>
      <c r="I19" s="7"/>
      <c r="J19" s="7"/>
      <c r="K19" s="7"/>
      <c r="L19" s="7">
        <v>45</v>
      </c>
      <c r="M19" s="7">
        <v>61.5</v>
      </c>
      <c r="N19" s="7">
        <v>23</v>
      </c>
      <c r="O19" s="7">
        <v>1.15</v>
      </c>
      <c r="P19" s="7"/>
      <c r="Q19" s="7"/>
    </row>
    <row r="20" spans="1:17" ht="24.75" customHeight="1">
      <c r="A20" s="4" t="s">
        <v>10</v>
      </c>
      <c r="B20" s="4">
        <v>60</v>
      </c>
      <c r="C20" s="7">
        <v>3.16</v>
      </c>
      <c r="D20" s="7">
        <v>0.36</v>
      </c>
      <c r="E20" s="7">
        <v>20.92</v>
      </c>
      <c r="F20" s="7">
        <v>92.4</v>
      </c>
      <c r="G20" s="7">
        <v>0.045</v>
      </c>
      <c r="H20" s="7"/>
      <c r="I20" s="7"/>
      <c r="J20" s="7"/>
      <c r="K20" s="7"/>
      <c r="L20" s="7">
        <v>7.8</v>
      </c>
      <c r="M20" s="7">
        <v>44.9</v>
      </c>
      <c r="N20" s="7">
        <v>9.6</v>
      </c>
      <c r="O20" s="7">
        <v>0.24</v>
      </c>
      <c r="P20" s="7"/>
      <c r="Q20" s="7"/>
    </row>
    <row r="21" spans="1:17" ht="15.75">
      <c r="A21" s="1" t="s">
        <v>21</v>
      </c>
      <c r="B21" s="1"/>
      <c r="C21" s="15">
        <f>SUM(C14:C20)</f>
        <v>31.68</v>
      </c>
      <c r="D21" s="15">
        <f aca="true" t="shared" si="1" ref="D21:Q21">SUM(D14:D20)</f>
        <v>32.41</v>
      </c>
      <c r="E21" s="15">
        <f t="shared" si="1"/>
        <v>134.76</v>
      </c>
      <c r="F21" s="15">
        <f t="shared" si="1"/>
        <v>939.1999999999999</v>
      </c>
      <c r="G21" s="15">
        <f t="shared" si="1"/>
        <v>0.34500000000000003</v>
      </c>
      <c r="H21" s="15">
        <f t="shared" si="1"/>
        <v>0.5800000000000001</v>
      </c>
      <c r="I21" s="15">
        <f t="shared" si="1"/>
        <v>23.92</v>
      </c>
      <c r="J21" s="15">
        <f t="shared" si="1"/>
        <v>0.28</v>
      </c>
      <c r="K21" s="15">
        <f t="shared" si="1"/>
        <v>4.5</v>
      </c>
      <c r="L21" s="15">
        <f t="shared" si="1"/>
        <v>424.50000000000006</v>
      </c>
      <c r="M21" s="15">
        <f t="shared" si="1"/>
        <v>640.52</v>
      </c>
      <c r="N21" s="15">
        <f t="shared" si="1"/>
        <v>104.21</v>
      </c>
      <c r="O21" s="15">
        <f t="shared" si="1"/>
        <v>5.33</v>
      </c>
      <c r="P21" s="15">
        <f t="shared" si="1"/>
        <v>4.8</v>
      </c>
      <c r="Q21" s="15">
        <f t="shared" si="1"/>
        <v>0.05</v>
      </c>
    </row>
    <row r="22" spans="1:17" ht="16.5" customHeight="1">
      <c r="A22" s="136" t="s">
        <v>19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8"/>
    </row>
    <row r="23" spans="1:17" ht="19.5" customHeight="1">
      <c r="A23" s="4" t="s">
        <v>203</v>
      </c>
      <c r="B23" s="4">
        <v>60</v>
      </c>
      <c r="C23" s="85">
        <v>7.2</v>
      </c>
      <c r="D23" s="86">
        <v>7.9</v>
      </c>
      <c r="E23" s="86">
        <v>34.2</v>
      </c>
      <c r="F23" s="86">
        <v>126</v>
      </c>
      <c r="G23" s="86">
        <v>0.11</v>
      </c>
      <c r="H23" s="86"/>
      <c r="I23" s="86"/>
      <c r="J23" s="86"/>
      <c r="K23" s="86"/>
      <c r="L23" s="86">
        <v>21</v>
      </c>
      <c r="M23" s="86"/>
      <c r="N23" s="86"/>
      <c r="O23" s="86"/>
      <c r="P23" s="86">
        <v>1.1</v>
      </c>
      <c r="Q23" s="86">
        <v>0.009</v>
      </c>
    </row>
    <row r="24" spans="1:17" ht="16.5" customHeight="1">
      <c r="A24" s="4" t="s">
        <v>202</v>
      </c>
      <c r="B24" s="4">
        <v>200</v>
      </c>
      <c r="C24" s="85">
        <v>1</v>
      </c>
      <c r="D24" s="86"/>
      <c r="E24" s="86"/>
      <c r="F24" s="86"/>
      <c r="G24" s="86"/>
      <c r="H24" s="86"/>
      <c r="I24" s="86">
        <v>6.3</v>
      </c>
      <c r="J24" s="86"/>
      <c r="K24" s="86"/>
      <c r="L24" s="86">
        <v>90</v>
      </c>
      <c r="M24" s="86">
        <v>20</v>
      </c>
      <c r="N24" s="86">
        <v>16</v>
      </c>
      <c r="O24" s="86">
        <v>2</v>
      </c>
      <c r="P24" s="86"/>
      <c r="Q24" s="86"/>
    </row>
    <row r="25" spans="1:17" ht="15.75">
      <c r="A25" s="1" t="s">
        <v>21</v>
      </c>
      <c r="B25" s="1"/>
      <c r="C25" s="15">
        <f aca="true" t="shared" si="2" ref="C25:Q25">SUM(C23:C24)</f>
        <v>8.2</v>
      </c>
      <c r="D25" s="15">
        <f t="shared" si="2"/>
        <v>7.9</v>
      </c>
      <c r="E25" s="15">
        <f t="shared" si="2"/>
        <v>34.2</v>
      </c>
      <c r="F25" s="15">
        <f t="shared" si="2"/>
        <v>126</v>
      </c>
      <c r="G25" s="15">
        <f t="shared" si="2"/>
        <v>0.11</v>
      </c>
      <c r="H25" s="15">
        <f t="shared" si="2"/>
        <v>0</v>
      </c>
      <c r="I25" s="15">
        <f t="shared" si="2"/>
        <v>6.3</v>
      </c>
      <c r="J25" s="15">
        <f t="shared" si="2"/>
        <v>0</v>
      </c>
      <c r="K25" s="15">
        <f t="shared" si="2"/>
        <v>0</v>
      </c>
      <c r="L25" s="15">
        <f t="shared" si="2"/>
        <v>111</v>
      </c>
      <c r="M25" s="15">
        <f t="shared" si="2"/>
        <v>20</v>
      </c>
      <c r="N25" s="15">
        <f t="shared" si="2"/>
        <v>16</v>
      </c>
      <c r="O25" s="15">
        <f t="shared" si="2"/>
        <v>2</v>
      </c>
      <c r="P25" s="15">
        <f t="shared" si="2"/>
        <v>1.1</v>
      </c>
      <c r="Q25" s="15">
        <f t="shared" si="2"/>
        <v>0.009</v>
      </c>
    </row>
    <row r="26" spans="1:17" ht="16.5" customHeight="1">
      <c r="A26" s="110" t="s">
        <v>22</v>
      </c>
      <c r="B26" s="17"/>
      <c r="C26" s="11">
        <f aca="true" t="shared" si="3" ref="C26:Q26">SUM(C12,C21,C25)</f>
        <v>62</v>
      </c>
      <c r="D26" s="11">
        <f t="shared" si="3"/>
        <v>60.82999999999999</v>
      </c>
      <c r="E26" s="11">
        <f t="shared" si="3"/>
        <v>255.85999999999996</v>
      </c>
      <c r="F26" s="11">
        <f t="shared" si="3"/>
        <v>1751.22</v>
      </c>
      <c r="G26" s="11">
        <f t="shared" si="3"/>
        <v>0.7200000000000001</v>
      </c>
      <c r="H26" s="11">
        <f t="shared" si="3"/>
        <v>0.93</v>
      </c>
      <c r="I26" s="11">
        <f t="shared" si="3"/>
        <v>48.28</v>
      </c>
      <c r="J26" s="11">
        <f t="shared" si="3"/>
        <v>0.525</v>
      </c>
      <c r="K26" s="11">
        <f t="shared" si="3"/>
        <v>7.5600000000000005</v>
      </c>
      <c r="L26" s="11">
        <f t="shared" si="3"/>
        <v>837.1100000000001</v>
      </c>
      <c r="M26" s="11">
        <f t="shared" si="3"/>
        <v>1097.32</v>
      </c>
      <c r="N26" s="11">
        <f t="shared" si="3"/>
        <v>195</v>
      </c>
      <c r="O26" s="11">
        <f t="shared" si="3"/>
        <v>11.692</v>
      </c>
      <c r="P26" s="11">
        <f t="shared" si="3"/>
        <v>8.9</v>
      </c>
      <c r="Q26" s="11">
        <f t="shared" si="3"/>
        <v>0.079</v>
      </c>
    </row>
    <row r="27" spans="7:17" ht="12.75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6:11" ht="14.25">
      <c r="F28" s="37" t="s">
        <v>213</v>
      </c>
      <c r="G28" s="37"/>
      <c r="H28" s="37"/>
      <c r="I28" s="37"/>
      <c r="J28" s="37"/>
      <c r="K28" s="37"/>
    </row>
    <row r="29" spans="6:15" ht="14.25">
      <c r="F29" s="147" t="s">
        <v>214</v>
      </c>
      <c r="G29" s="147"/>
      <c r="H29" s="147"/>
      <c r="I29" s="147"/>
      <c r="J29" s="147"/>
      <c r="K29" s="147"/>
      <c r="L29" s="147"/>
      <c r="M29" s="147"/>
      <c r="N29" s="147"/>
      <c r="O29" s="147"/>
    </row>
    <row r="30" spans="6:11" ht="14.25">
      <c r="F30" s="147" t="s">
        <v>215</v>
      </c>
      <c r="G30" s="147"/>
      <c r="H30" s="147"/>
      <c r="I30" s="147"/>
      <c r="J30" s="37"/>
      <c r="K30" s="37"/>
    </row>
  </sheetData>
  <sheetProtection/>
  <mergeCells count="11">
    <mergeCell ref="L4:Q4"/>
    <mergeCell ref="F29:O29"/>
    <mergeCell ref="F30:I30"/>
    <mergeCell ref="A2:Q2"/>
    <mergeCell ref="A6:Q6"/>
    <mergeCell ref="A13:Q13"/>
    <mergeCell ref="A22:Q22"/>
    <mergeCell ref="A4:A5"/>
    <mergeCell ref="F4:F5"/>
    <mergeCell ref="B5:E5"/>
    <mergeCell ref="G4:K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2"/>
  <sheetViews>
    <sheetView view="pageBreakPreview" zoomScale="77" zoomScaleNormal="75" zoomScaleSheetLayoutView="77" zoomScalePageLayoutView="0" workbookViewId="0" topLeftCell="A19">
      <selection activeCell="G30" sqref="G30:P32"/>
    </sheetView>
  </sheetViews>
  <sheetFormatPr defaultColWidth="9.140625" defaultRowHeight="12.75"/>
  <cols>
    <col min="1" max="1" width="20.57421875" style="0" customWidth="1"/>
    <col min="2" max="2" width="11.421875" style="0" customWidth="1"/>
  </cols>
  <sheetData>
    <row r="2" spans="1:19" ht="18">
      <c r="A2" s="148" t="s">
        <v>68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S2" t="s">
        <v>94</v>
      </c>
    </row>
    <row r="3" ht="12.75">
      <c r="S3" t="s">
        <v>92</v>
      </c>
    </row>
    <row r="4" spans="1:19" ht="12.75">
      <c r="A4" s="139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141" t="s">
        <v>5</v>
      </c>
      <c r="G4" s="144" t="s">
        <v>23</v>
      </c>
      <c r="H4" s="145"/>
      <c r="I4" s="145"/>
      <c r="J4" s="145"/>
      <c r="K4" s="146"/>
      <c r="L4" s="144" t="s">
        <v>24</v>
      </c>
      <c r="M4" s="145"/>
      <c r="N4" s="145"/>
      <c r="O4" s="145"/>
      <c r="P4" s="145"/>
      <c r="Q4" s="146"/>
      <c r="S4" s="49" t="s">
        <v>138</v>
      </c>
    </row>
    <row r="5" spans="1:19" ht="18.75" customHeight="1">
      <c r="A5" s="139"/>
      <c r="B5" s="142" t="s">
        <v>6</v>
      </c>
      <c r="C5" s="143"/>
      <c r="D5" s="143"/>
      <c r="E5" s="143"/>
      <c r="F5" s="141"/>
      <c r="G5" s="74" t="s">
        <v>32</v>
      </c>
      <c r="H5" s="74" t="s">
        <v>101</v>
      </c>
      <c r="I5" s="74" t="s">
        <v>25</v>
      </c>
      <c r="J5" s="74" t="s">
        <v>26</v>
      </c>
      <c r="K5" s="74" t="s">
        <v>27</v>
      </c>
      <c r="L5" s="24" t="s">
        <v>28</v>
      </c>
      <c r="M5" s="24" t="s">
        <v>29</v>
      </c>
      <c r="N5" s="24" t="s">
        <v>30</v>
      </c>
      <c r="O5" s="24" t="s">
        <v>31</v>
      </c>
      <c r="P5" s="24" t="s">
        <v>99</v>
      </c>
      <c r="Q5" s="24" t="s">
        <v>100</v>
      </c>
      <c r="S5" t="s">
        <v>141</v>
      </c>
    </row>
    <row r="6" spans="1:17" ht="17.25" customHeight="1">
      <c r="A6" s="136" t="s">
        <v>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1:17" ht="31.5" customHeight="1">
      <c r="A7" s="4" t="s">
        <v>145</v>
      </c>
      <c r="B7" s="4">
        <v>200</v>
      </c>
      <c r="C7" s="7">
        <v>0.9</v>
      </c>
      <c r="D7" s="7">
        <v>2.1</v>
      </c>
      <c r="E7" s="7">
        <v>8.4</v>
      </c>
      <c r="F7" s="7">
        <v>89.4</v>
      </c>
      <c r="G7" s="7">
        <v>0.01</v>
      </c>
      <c r="H7" s="7"/>
      <c r="I7" s="7">
        <v>0.06</v>
      </c>
      <c r="J7" s="7"/>
      <c r="K7" s="7"/>
      <c r="L7" s="7">
        <v>48.93</v>
      </c>
      <c r="M7" s="7">
        <v>161.27</v>
      </c>
      <c r="N7" s="7">
        <v>8.96</v>
      </c>
      <c r="O7" s="7">
        <v>1.05</v>
      </c>
      <c r="P7" s="7"/>
      <c r="Q7" s="7"/>
    </row>
    <row r="8" spans="1:17" ht="65.25" customHeight="1">
      <c r="A8" s="4" t="s">
        <v>167</v>
      </c>
      <c r="B8" s="4">
        <v>120</v>
      </c>
      <c r="C8" s="6">
        <v>10.22</v>
      </c>
      <c r="D8" s="7">
        <v>13.15</v>
      </c>
      <c r="E8" s="7">
        <v>26.4</v>
      </c>
      <c r="F8" s="7">
        <v>194.7</v>
      </c>
      <c r="G8" s="38">
        <v>0.03</v>
      </c>
      <c r="H8" s="38"/>
      <c r="I8" s="38"/>
      <c r="J8" s="38">
        <v>0.06</v>
      </c>
      <c r="K8" s="38">
        <v>0.05</v>
      </c>
      <c r="L8" s="38">
        <v>158.23</v>
      </c>
      <c r="M8" s="38">
        <v>105.3</v>
      </c>
      <c r="N8" s="38">
        <v>9.23</v>
      </c>
      <c r="O8" s="38">
        <v>0.5</v>
      </c>
      <c r="P8" s="38"/>
      <c r="Q8" s="38">
        <v>0.03</v>
      </c>
    </row>
    <row r="9" spans="1:17" ht="20.25" customHeight="1">
      <c r="A9" s="4" t="s">
        <v>41</v>
      </c>
      <c r="B9" s="4">
        <v>200</v>
      </c>
      <c r="C9" s="6">
        <v>5.6</v>
      </c>
      <c r="D9" s="7">
        <v>6.5</v>
      </c>
      <c r="E9" s="7">
        <v>10.75</v>
      </c>
      <c r="F9" s="7">
        <v>168</v>
      </c>
      <c r="G9" s="38">
        <v>0.12</v>
      </c>
      <c r="H9" s="38"/>
      <c r="I9" s="38">
        <v>0.92</v>
      </c>
      <c r="J9" s="38">
        <v>0.2</v>
      </c>
      <c r="K9" s="38">
        <v>3</v>
      </c>
      <c r="L9" s="38">
        <v>90.12</v>
      </c>
      <c r="M9" s="38">
        <v>108.4</v>
      </c>
      <c r="N9" s="38">
        <v>8.98</v>
      </c>
      <c r="O9" s="38">
        <v>1.1</v>
      </c>
      <c r="P9" s="38">
        <v>3</v>
      </c>
      <c r="Q9" s="38"/>
    </row>
    <row r="10" spans="1:17" ht="22.5" customHeight="1">
      <c r="A10" s="4" t="s">
        <v>20</v>
      </c>
      <c r="B10" s="4">
        <v>190</v>
      </c>
      <c r="C10" s="7">
        <v>0.4</v>
      </c>
      <c r="D10" s="7"/>
      <c r="E10" s="7">
        <v>11.3</v>
      </c>
      <c r="F10" s="7">
        <v>92</v>
      </c>
      <c r="G10" s="7">
        <v>0.06</v>
      </c>
      <c r="H10" s="7"/>
      <c r="I10" s="7">
        <v>17</v>
      </c>
      <c r="J10" s="7"/>
      <c r="K10" s="7"/>
      <c r="L10" s="7">
        <v>5</v>
      </c>
      <c r="M10" s="7">
        <v>28</v>
      </c>
      <c r="N10" s="7">
        <v>32</v>
      </c>
      <c r="O10" s="7">
        <v>1</v>
      </c>
      <c r="P10" s="7"/>
      <c r="Q10" s="7"/>
    </row>
    <row r="11" spans="1:17" ht="15.75">
      <c r="A11" s="4" t="s">
        <v>10</v>
      </c>
      <c r="B11" s="4">
        <v>60</v>
      </c>
      <c r="C11" s="7">
        <v>4.74</v>
      </c>
      <c r="D11" s="7">
        <v>0.54</v>
      </c>
      <c r="E11" s="7">
        <v>31.38</v>
      </c>
      <c r="F11" s="7">
        <v>138.6</v>
      </c>
      <c r="G11" s="38">
        <v>0.09</v>
      </c>
      <c r="H11" s="38">
        <v>0.4</v>
      </c>
      <c r="I11" s="38"/>
      <c r="J11" s="38"/>
      <c r="K11" s="38"/>
      <c r="L11" s="38">
        <v>15.6</v>
      </c>
      <c r="M11" s="38">
        <v>49.8</v>
      </c>
      <c r="N11" s="38">
        <v>19.2</v>
      </c>
      <c r="O11" s="38">
        <v>0.48</v>
      </c>
      <c r="P11" s="38"/>
      <c r="Q11" s="38"/>
    </row>
    <row r="12" spans="1:17" ht="15.75">
      <c r="A12" s="1" t="s">
        <v>21</v>
      </c>
      <c r="B12" s="1"/>
      <c r="C12" s="15">
        <f aca="true" t="shared" si="0" ref="C12:Q12">SUM(C7:C11)</f>
        <v>21.86</v>
      </c>
      <c r="D12" s="15">
        <f t="shared" si="0"/>
        <v>22.29</v>
      </c>
      <c r="E12" s="15">
        <f t="shared" si="0"/>
        <v>88.22999999999999</v>
      </c>
      <c r="F12" s="15">
        <f t="shared" si="0"/>
        <v>682.7</v>
      </c>
      <c r="G12" s="15">
        <f t="shared" si="0"/>
        <v>0.31</v>
      </c>
      <c r="H12" s="15">
        <f t="shared" si="0"/>
        <v>0.4</v>
      </c>
      <c r="I12" s="15">
        <f t="shared" si="0"/>
        <v>17.98</v>
      </c>
      <c r="J12" s="15">
        <f t="shared" si="0"/>
        <v>0.26</v>
      </c>
      <c r="K12" s="15">
        <f t="shared" si="0"/>
        <v>3.05</v>
      </c>
      <c r="L12" s="15">
        <f t="shared" si="0"/>
        <v>317.88</v>
      </c>
      <c r="M12" s="15">
        <f t="shared" si="0"/>
        <v>452.77000000000004</v>
      </c>
      <c r="N12" s="15">
        <f>SUM(N7:N11)</f>
        <v>78.37</v>
      </c>
      <c r="O12" s="15">
        <f t="shared" si="0"/>
        <v>4.130000000000001</v>
      </c>
      <c r="P12" s="15">
        <f t="shared" si="0"/>
        <v>3</v>
      </c>
      <c r="Q12" s="15">
        <f t="shared" si="0"/>
        <v>0.03</v>
      </c>
    </row>
    <row r="13" spans="1:17" ht="15.75" customHeight="1">
      <c r="A13" s="136" t="s">
        <v>12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8"/>
    </row>
    <row r="14" spans="1:17" ht="21.75" customHeight="1">
      <c r="A14" s="4" t="s">
        <v>103</v>
      </c>
      <c r="B14" s="4">
        <v>100</v>
      </c>
      <c r="C14" s="6">
        <v>1.44</v>
      </c>
      <c r="D14" s="7">
        <v>2.56</v>
      </c>
      <c r="E14" s="7">
        <v>9.96</v>
      </c>
      <c r="F14" s="7">
        <v>79.2</v>
      </c>
      <c r="G14" s="7"/>
      <c r="H14" s="7"/>
      <c r="I14" s="7">
        <v>11.85</v>
      </c>
      <c r="J14" s="7"/>
      <c r="K14" s="7">
        <v>2</v>
      </c>
      <c r="L14" s="7">
        <v>30</v>
      </c>
      <c r="M14" s="7">
        <v>30</v>
      </c>
      <c r="N14" s="7">
        <v>5</v>
      </c>
      <c r="O14" s="7">
        <v>0.1</v>
      </c>
      <c r="P14" s="7">
        <v>1.2</v>
      </c>
      <c r="Q14" s="7"/>
    </row>
    <row r="15" spans="1:17" ht="73.5" customHeight="1">
      <c r="A15" s="4" t="s">
        <v>168</v>
      </c>
      <c r="B15" s="14" t="s">
        <v>169</v>
      </c>
      <c r="C15" s="6">
        <v>7.54</v>
      </c>
      <c r="D15" s="7">
        <v>5.7</v>
      </c>
      <c r="E15" s="7">
        <v>8.04</v>
      </c>
      <c r="F15" s="7">
        <v>193.33</v>
      </c>
      <c r="G15" s="7">
        <v>0.06</v>
      </c>
      <c r="H15" s="7">
        <v>0.1</v>
      </c>
      <c r="I15" s="7">
        <v>10.46</v>
      </c>
      <c r="J15" s="7">
        <v>0.02</v>
      </c>
      <c r="K15" s="7"/>
      <c r="L15" s="7">
        <v>43.53</v>
      </c>
      <c r="M15" s="7">
        <v>195.8</v>
      </c>
      <c r="N15" s="7">
        <v>20.76</v>
      </c>
      <c r="O15" s="7">
        <v>0.88</v>
      </c>
      <c r="P15" s="7">
        <v>2</v>
      </c>
      <c r="Q15" s="7"/>
    </row>
    <row r="16" spans="1:17" ht="26.25" customHeight="1">
      <c r="A16" s="4" t="s">
        <v>146</v>
      </c>
      <c r="B16" s="4">
        <v>60</v>
      </c>
      <c r="C16" s="6">
        <v>8.56</v>
      </c>
      <c r="D16" s="7">
        <v>16.43</v>
      </c>
      <c r="E16" s="7">
        <v>9.44</v>
      </c>
      <c r="F16" s="7">
        <v>170.27</v>
      </c>
      <c r="G16" s="7">
        <v>0.01</v>
      </c>
      <c r="H16" s="7">
        <v>0.4</v>
      </c>
      <c r="I16" s="7"/>
      <c r="J16" s="7">
        <v>0.3</v>
      </c>
      <c r="K16" s="7"/>
      <c r="L16" s="7">
        <v>67</v>
      </c>
      <c r="M16" s="7">
        <v>88.96</v>
      </c>
      <c r="N16" s="7">
        <v>29.6</v>
      </c>
      <c r="O16" s="7">
        <v>1.15</v>
      </c>
      <c r="P16" s="7"/>
      <c r="Q16" s="7"/>
    </row>
    <row r="17" spans="1:17" ht="27.75" customHeight="1">
      <c r="A17" s="4" t="s">
        <v>66</v>
      </c>
      <c r="B17" s="4">
        <v>200</v>
      </c>
      <c r="C17" s="6">
        <v>6.62</v>
      </c>
      <c r="D17" s="7">
        <v>6.34</v>
      </c>
      <c r="E17" s="7">
        <v>28.64</v>
      </c>
      <c r="F17" s="7">
        <v>156.9</v>
      </c>
      <c r="G17" s="7">
        <v>0.19</v>
      </c>
      <c r="H17" s="7">
        <v>0.06</v>
      </c>
      <c r="I17" s="7"/>
      <c r="J17" s="7"/>
      <c r="K17" s="7">
        <v>2</v>
      </c>
      <c r="L17" s="7">
        <v>125.26</v>
      </c>
      <c r="M17" s="7">
        <v>197.3</v>
      </c>
      <c r="N17" s="7">
        <v>8.94</v>
      </c>
      <c r="O17" s="7">
        <v>3.68</v>
      </c>
      <c r="P17" s="7">
        <v>1.6</v>
      </c>
      <c r="Q17" s="7"/>
    </row>
    <row r="18" spans="1:17" ht="35.25" customHeight="1">
      <c r="A18" s="4" t="s">
        <v>43</v>
      </c>
      <c r="B18" s="4">
        <v>200</v>
      </c>
      <c r="C18" s="7">
        <v>1.36</v>
      </c>
      <c r="D18" s="7" t="s">
        <v>17</v>
      </c>
      <c r="E18" s="7">
        <v>29.2</v>
      </c>
      <c r="F18" s="7">
        <v>116.19</v>
      </c>
      <c r="G18" s="7">
        <v>0.01</v>
      </c>
      <c r="H18" s="7"/>
      <c r="I18" s="7">
        <v>1.28</v>
      </c>
      <c r="J18" s="7"/>
      <c r="K18" s="7">
        <v>0.6</v>
      </c>
      <c r="L18" s="7">
        <v>106.05</v>
      </c>
      <c r="M18" s="7">
        <v>10.83</v>
      </c>
      <c r="N18" s="7">
        <v>5.13</v>
      </c>
      <c r="O18" s="7">
        <v>0.83</v>
      </c>
      <c r="P18" s="7"/>
      <c r="Q18" s="7">
        <v>0.04</v>
      </c>
    </row>
    <row r="19" spans="1:17" ht="22.5" customHeight="1">
      <c r="A19" s="4" t="s">
        <v>18</v>
      </c>
      <c r="B19" s="4">
        <v>75</v>
      </c>
      <c r="C19" s="7">
        <v>2.82</v>
      </c>
      <c r="D19" s="7">
        <v>0.72</v>
      </c>
      <c r="E19" s="7">
        <v>27.84</v>
      </c>
      <c r="F19" s="7">
        <v>125.4</v>
      </c>
      <c r="G19" s="7">
        <v>0.08</v>
      </c>
      <c r="H19" s="7"/>
      <c r="I19" s="7"/>
      <c r="J19" s="7"/>
      <c r="K19" s="7"/>
      <c r="L19" s="7">
        <v>45</v>
      </c>
      <c r="M19" s="7">
        <v>61.5</v>
      </c>
      <c r="N19" s="7">
        <v>26</v>
      </c>
      <c r="O19" s="7">
        <v>0.15</v>
      </c>
      <c r="P19" s="7"/>
      <c r="Q19" s="7"/>
    </row>
    <row r="20" spans="1:17" ht="15.75">
      <c r="A20" s="4" t="s">
        <v>10</v>
      </c>
      <c r="B20" s="4">
        <v>60</v>
      </c>
      <c r="C20" s="7">
        <v>3.16</v>
      </c>
      <c r="D20" s="7">
        <v>0.36</v>
      </c>
      <c r="E20" s="7">
        <v>20.92</v>
      </c>
      <c r="F20" s="7">
        <v>92.4</v>
      </c>
      <c r="G20" s="7">
        <v>0.045</v>
      </c>
      <c r="H20" s="7"/>
      <c r="I20" s="7"/>
      <c r="J20" s="7"/>
      <c r="K20" s="7"/>
      <c r="L20" s="7">
        <v>7.8</v>
      </c>
      <c r="M20" s="7">
        <v>44.9</v>
      </c>
      <c r="N20" s="7">
        <v>9.6</v>
      </c>
      <c r="O20" s="7">
        <v>0.24</v>
      </c>
      <c r="P20" s="7"/>
      <c r="Q20" s="7"/>
    </row>
    <row r="21" spans="1:17" ht="19.5" customHeight="1">
      <c r="A21" s="1" t="s">
        <v>21</v>
      </c>
      <c r="B21" s="1"/>
      <c r="C21" s="15">
        <f aca="true" t="shared" si="1" ref="C21:I21">SUM(C14:C20)</f>
        <v>31.5</v>
      </c>
      <c r="D21" s="15">
        <f t="shared" si="1"/>
        <v>32.11</v>
      </c>
      <c r="E21" s="15">
        <f t="shared" si="1"/>
        <v>134.04000000000002</v>
      </c>
      <c r="F21" s="15">
        <f t="shared" si="1"/>
        <v>933.69</v>
      </c>
      <c r="G21" s="15">
        <f t="shared" si="1"/>
        <v>0.395</v>
      </c>
      <c r="H21" s="15">
        <f t="shared" si="1"/>
        <v>0.56</v>
      </c>
      <c r="I21" s="15">
        <f t="shared" si="1"/>
        <v>23.590000000000003</v>
      </c>
      <c r="J21" s="15">
        <f aca="true" t="shared" si="2" ref="J21:Q21">SUM(J14:J20)</f>
        <v>0.32</v>
      </c>
      <c r="K21" s="15">
        <f t="shared" si="2"/>
        <v>4.6</v>
      </c>
      <c r="L21" s="15">
        <f t="shared" si="2"/>
        <v>424.64000000000004</v>
      </c>
      <c r="M21" s="15">
        <f t="shared" si="2"/>
        <v>629.29</v>
      </c>
      <c r="N21" s="15">
        <f t="shared" si="2"/>
        <v>105.02999999999999</v>
      </c>
      <c r="O21" s="15">
        <f t="shared" si="2"/>
        <v>7.030000000000001</v>
      </c>
      <c r="P21" s="15">
        <f t="shared" si="2"/>
        <v>4.800000000000001</v>
      </c>
      <c r="Q21" s="15">
        <f t="shared" si="2"/>
        <v>0.04</v>
      </c>
    </row>
    <row r="22" spans="1:17" ht="17.25" customHeight="1">
      <c r="A22" s="136" t="s">
        <v>19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8"/>
    </row>
    <row r="23" spans="1:17" ht="45">
      <c r="A23" s="14" t="s">
        <v>204</v>
      </c>
      <c r="B23" s="25">
        <v>200</v>
      </c>
      <c r="C23" s="19">
        <v>10.9</v>
      </c>
      <c r="D23" s="19">
        <v>10.9</v>
      </c>
      <c r="E23" s="19">
        <v>48.2</v>
      </c>
      <c r="F23" s="19">
        <v>353</v>
      </c>
      <c r="G23" s="7">
        <v>0.11</v>
      </c>
      <c r="H23" s="7">
        <v>0.21</v>
      </c>
      <c r="I23" s="7">
        <v>3.5</v>
      </c>
      <c r="J23" s="7">
        <v>0.1</v>
      </c>
      <c r="K23" s="7">
        <v>1.9</v>
      </c>
      <c r="L23" s="7">
        <v>168</v>
      </c>
      <c r="M23" s="7">
        <v>171</v>
      </c>
      <c r="N23" s="7">
        <v>26.46</v>
      </c>
      <c r="O23" s="7">
        <v>1</v>
      </c>
      <c r="P23" s="7">
        <v>1.1</v>
      </c>
      <c r="Q23" s="7">
        <v>0.08</v>
      </c>
    </row>
    <row r="24" spans="1:17" ht="15.75">
      <c r="A24" s="14" t="s">
        <v>49</v>
      </c>
      <c r="B24" s="25">
        <v>200</v>
      </c>
      <c r="C24" s="87">
        <v>2.3</v>
      </c>
      <c r="D24" s="87"/>
      <c r="E24" s="87">
        <v>9.9</v>
      </c>
      <c r="F24" s="87">
        <v>59</v>
      </c>
      <c r="G24" s="6">
        <v>0.09</v>
      </c>
      <c r="H24" s="6"/>
      <c r="I24" s="6">
        <v>7</v>
      </c>
      <c r="J24" s="6">
        <v>0.031</v>
      </c>
      <c r="K24" s="6"/>
      <c r="L24" s="6">
        <v>16</v>
      </c>
      <c r="M24" s="6">
        <v>98.68</v>
      </c>
      <c r="N24" s="6">
        <v>18.95</v>
      </c>
      <c r="O24" s="6">
        <v>1.6</v>
      </c>
      <c r="P24" s="6">
        <v>0.6</v>
      </c>
      <c r="Q24" s="6"/>
    </row>
    <row r="25" spans="1:17" ht="31.5">
      <c r="A25" s="4" t="s">
        <v>178</v>
      </c>
      <c r="B25" s="4">
        <v>30</v>
      </c>
      <c r="C25" s="16">
        <v>5.6</v>
      </c>
      <c r="D25" s="16">
        <v>5.8</v>
      </c>
      <c r="E25" s="16">
        <v>24.1</v>
      </c>
      <c r="F25" s="16">
        <v>278</v>
      </c>
      <c r="G25" s="7">
        <v>0.09</v>
      </c>
      <c r="H25" s="7">
        <v>0.23</v>
      </c>
      <c r="I25" s="7">
        <v>4</v>
      </c>
      <c r="J25" s="7">
        <v>0.1</v>
      </c>
      <c r="K25" s="7">
        <v>1.5</v>
      </c>
      <c r="L25" s="7">
        <v>60</v>
      </c>
      <c r="M25" s="7">
        <v>250</v>
      </c>
      <c r="N25" s="7">
        <v>28</v>
      </c>
      <c r="O25" s="7">
        <v>0.9</v>
      </c>
      <c r="P25" s="7">
        <v>1.3</v>
      </c>
      <c r="Q25" s="7"/>
    </row>
    <row r="26" spans="1:17" ht="20.25" customHeight="1">
      <c r="A26" s="1" t="s">
        <v>21</v>
      </c>
      <c r="B26" s="1"/>
      <c r="C26" s="15">
        <f>SUM(C23:C25)</f>
        <v>18.799999999999997</v>
      </c>
      <c r="D26" s="15">
        <f aca="true" t="shared" si="3" ref="D26:Q26">SUM(D23:D25)</f>
        <v>16.7</v>
      </c>
      <c r="E26" s="15">
        <f t="shared" si="3"/>
        <v>82.2</v>
      </c>
      <c r="F26" s="15">
        <f t="shared" si="3"/>
        <v>690</v>
      </c>
      <c r="G26" s="15">
        <f t="shared" si="3"/>
        <v>0.29000000000000004</v>
      </c>
      <c r="H26" s="15">
        <f t="shared" si="3"/>
        <v>0.44</v>
      </c>
      <c r="I26" s="15">
        <f t="shared" si="3"/>
        <v>14.5</v>
      </c>
      <c r="J26" s="15">
        <f t="shared" si="3"/>
        <v>0.231</v>
      </c>
      <c r="K26" s="15">
        <f t="shared" si="3"/>
        <v>3.4</v>
      </c>
      <c r="L26" s="15">
        <f t="shared" si="3"/>
        <v>244</v>
      </c>
      <c r="M26" s="15">
        <f t="shared" si="3"/>
        <v>519.6800000000001</v>
      </c>
      <c r="N26" s="15">
        <f t="shared" si="3"/>
        <v>73.41</v>
      </c>
      <c r="O26" s="15">
        <f t="shared" si="3"/>
        <v>3.5</v>
      </c>
      <c r="P26" s="15">
        <f t="shared" si="3"/>
        <v>3</v>
      </c>
      <c r="Q26" s="15">
        <f t="shared" si="3"/>
        <v>0.08</v>
      </c>
    </row>
    <row r="27" spans="1:17" ht="15.75">
      <c r="A27" s="110" t="s">
        <v>22</v>
      </c>
      <c r="B27" s="17"/>
      <c r="C27" s="11">
        <f aca="true" t="shared" si="4" ref="C27:Q27">SUM(C12,C21,C26)</f>
        <v>72.16</v>
      </c>
      <c r="D27" s="11">
        <f t="shared" si="4"/>
        <v>71.1</v>
      </c>
      <c r="E27" s="11">
        <f t="shared" si="4"/>
        <v>304.47</v>
      </c>
      <c r="F27" s="11">
        <f t="shared" si="4"/>
        <v>2306.3900000000003</v>
      </c>
      <c r="G27" s="11">
        <f t="shared" si="4"/>
        <v>0.9950000000000001</v>
      </c>
      <c r="H27" s="11">
        <f t="shared" si="4"/>
        <v>1.4000000000000001</v>
      </c>
      <c r="I27" s="11">
        <f t="shared" si="4"/>
        <v>56.07000000000001</v>
      </c>
      <c r="J27" s="11">
        <f t="shared" si="4"/>
        <v>0.811</v>
      </c>
      <c r="K27" s="11">
        <f t="shared" si="4"/>
        <v>11.049999999999999</v>
      </c>
      <c r="L27" s="11">
        <f t="shared" si="4"/>
        <v>986.52</v>
      </c>
      <c r="M27" s="11">
        <f t="shared" si="4"/>
        <v>1601.74</v>
      </c>
      <c r="N27" s="11">
        <f t="shared" si="4"/>
        <v>256.80999999999995</v>
      </c>
      <c r="O27" s="11">
        <f t="shared" si="4"/>
        <v>14.660000000000002</v>
      </c>
      <c r="P27" s="11">
        <f t="shared" si="4"/>
        <v>10.8</v>
      </c>
      <c r="Q27" s="11">
        <f t="shared" si="4"/>
        <v>0.15000000000000002</v>
      </c>
    </row>
    <row r="29" spans="9:13" ht="14.25">
      <c r="I29" s="37"/>
      <c r="J29" s="37"/>
      <c r="K29" s="37"/>
      <c r="L29" s="37"/>
      <c r="M29" s="37"/>
    </row>
    <row r="30" spans="7:12" ht="14.25">
      <c r="G30" s="37" t="s">
        <v>213</v>
      </c>
      <c r="H30" s="37"/>
      <c r="I30" s="37"/>
      <c r="J30" s="37"/>
      <c r="K30" s="37"/>
      <c r="L30" s="37"/>
    </row>
    <row r="31" spans="7:16" ht="14.25">
      <c r="G31" s="147" t="s">
        <v>214</v>
      </c>
      <c r="H31" s="147"/>
      <c r="I31" s="147"/>
      <c r="J31" s="147"/>
      <c r="K31" s="147"/>
      <c r="L31" s="147"/>
      <c r="M31" s="147"/>
      <c r="N31" s="147"/>
      <c r="O31" s="147"/>
      <c r="P31" s="147"/>
    </row>
    <row r="32" spans="7:12" ht="14.25">
      <c r="G32" s="147" t="s">
        <v>215</v>
      </c>
      <c r="H32" s="147"/>
      <c r="I32" s="147"/>
      <c r="J32" s="147"/>
      <c r="K32" s="37"/>
      <c r="L32" s="37"/>
    </row>
  </sheetData>
  <sheetProtection/>
  <mergeCells count="11">
    <mergeCell ref="G31:P31"/>
    <mergeCell ref="G32:J32"/>
    <mergeCell ref="A2:Q2"/>
    <mergeCell ref="A6:Q6"/>
    <mergeCell ref="A13:Q13"/>
    <mergeCell ref="A22:Q22"/>
    <mergeCell ref="A4:A5"/>
    <mergeCell ref="F4:F5"/>
    <mergeCell ref="B5:E5"/>
    <mergeCell ref="G4:K4"/>
    <mergeCell ref="L4:Q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9"/>
  <sheetViews>
    <sheetView zoomScale="75" zoomScaleNormal="75" zoomScalePageLayoutView="0" workbookViewId="0" topLeftCell="A10">
      <selection activeCell="Q34" sqref="Q34"/>
    </sheetView>
  </sheetViews>
  <sheetFormatPr defaultColWidth="9.140625" defaultRowHeight="12.75"/>
  <cols>
    <col min="1" max="1" width="20.8515625" style="0" customWidth="1"/>
    <col min="2" max="2" width="9.7109375" style="0" customWidth="1"/>
  </cols>
  <sheetData>
    <row r="2" spans="1:18" ht="18">
      <c r="A2" s="148" t="s">
        <v>69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t="s">
        <v>95</v>
      </c>
    </row>
    <row r="3" ht="12.75">
      <c r="R3" t="s">
        <v>92</v>
      </c>
    </row>
    <row r="4" spans="1:18" ht="12.75">
      <c r="A4" s="139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141" t="s">
        <v>5</v>
      </c>
      <c r="G4" s="144" t="s">
        <v>23</v>
      </c>
      <c r="H4" s="145"/>
      <c r="I4" s="145"/>
      <c r="J4" s="145"/>
      <c r="K4" s="146"/>
      <c r="L4" s="144" t="s">
        <v>24</v>
      </c>
      <c r="M4" s="145"/>
      <c r="N4" s="145"/>
      <c r="O4" s="145"/>
      <c r="P4" s="145"/>
      <c r="Q4" s="146"/>
      <c r="R4" s="49" t="s">
        <v>138</v>
      </c>
    </row>
    <row r="5" spans="1:18" ht="19.5" customHeight="1">
      <c r="A5" s="149"/>
      <c r="B5" s="142" t="s">
        <v>6</v>
      </c>
      <c r="C5" s="143"/>
      <c r="D5" s="143"/>
      <c r="E5" s="143"/>
      <c r="F5" s="141"/>
      <c r="G5" s="74" t="s">
        <v>32</v>
      </c>
      <c r="H5" s="74" t="s">
        <v>101</v>
      </c>
      <c r="I5" s="74" t="s">
        <v>25</v>
      </c>
      <c r="J5" s="74" t="s">
        <v>26</v>
      </c>
      <c r="K5" s="74" t="s">
        <v>27</v>
      </c>
      <c r="L5" s="24" t="s">
        <v>28</v>
      </c>
      <c r="M5" s="24" t="s">
        <v>29</v>
      </c>
      <c r="N5" s="24" t="s">
        <v>30</v>
      </c>
      <c r="O5" s="24" t="s">
        <v>31</v>
      </c>
      <c r="P5" s="24" t="s">
        <v>99</v>
      </c>
      <c r="Q5" s="24" t="s">
        <v>100</v>
      </c>
      <c r="R5" t="s">
        <v>141</v>
      </c>
    </row>
    <row r="6" spans="1:17" ht="17.25" customHeight="1">
      <c r="A6" s="136" t="s">
        <v>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1:17" ht="32.25" customHeight="1">
      <c r="A7" s="4" t="s">
        <v>147</v>
      </c>
      <c r="B7" s="4">
        <v>200</v>
      </c>
      <c r="C7" s="7">
        <v>1.77</v>
      </c>
      <c r="D7" s="7">
        <v>1.93</v>
      </c>
      <c r="E7" s="7">
        <v>25.95</v>
      </c>
      <c r="F7" s="7">
        <v>153.9</v>
      </c>
      <c r="G7" s="7">
        <v>0.1</v>
      </c>
      <c r="H7" s="7"/>
      <c r="I7" s="7">
        <v>0.26</v>
      </c>
      <c r="J7" s="7">
        <v>0.01</v>
      </c>
      <c r="K7" s="7">
        <v>0.01</v>
      </c>
      <c r="L7" s="7">
        <v>53.12</v>
      </c>
      <c r="M7" s="7">
        <v>189.18</v>
      </c>
      <c r="N7" s="7">
        <v>6.12</v>
      </c>
      <c r="O7" s="7">
        <v>1.7</v>
      </c>
      <c r="P7" s="7"/>
      <c r="Q7" s="7"/>
    </row>
    <row r="8" spans="1:17" ht="64.5" customHeight="1">
      <c r="A8" s="4" t="s">
        <v>46</v>
      </c>
      <c r="B8" s="14" t="s">
        <v>139</v>
      </c>
      <c r="C8" s="6">
        <v>13.14</v>
      </c>
      <c r="D8" s="7">
        <v>20.38</v>
      </c>
      <c r="E8" s="7">
        <v>39.52</v>
      </c>
      <c r="F8" s="7">
        <v>192.2</v>
      </c>
      <c r="G8" s="7">
        <v>0.04</v>
      </c>
      <c r="H8" s="7"/>
      <c r="I8" s="7">
        <v>0.76</v>
      </c>
      <c r="J8" s="7">
        <v>0.2</v>
      </c>
      <c r="K8" s="7">
        <v>3</v>
      </c>
      <c r="L8" s="7">
        <v>212.21</v>
      </c>
      <c r="M8" s="7">
        <v>165.31</v>
      </c>
      <c r="N8" s="7">
        <v>30.7</v>
      </c>
      <c r="O8" s="7">
        <v>0.71</v>
      </c>
      <c r="P8" s="7">
        <v>2.5</v>
      </c>
      <c r="Q8" s="7">
        <v>0.06</v>
      </c>
    </row>
    <row r="9" spans="1:17" ht="15.75">
      <c r="A9" s="4" t="s">
        <v>47</v>
      </c>
      <c r="B9" s="14">
        <v>160</v>
      </c>
      <c r="C9" s="21">
        <v>2.64</v>
      </c>
      <c r="D9" s="22"/>
      <c r="E9" s="22">
        <v>10.5</v>
      </c>
      <c r="F9" s="22">
        <v>196</v>
      </c>
      <c r="G9" s="7">
        <v>0.04</v>
      </c>
      <c r="H9" s="7">
        <v>0.1</v>
      </c>
      <c r="I9" s="7">
        <v>17</v>
      </c>
      <c r="J9" s="7"/>
      <c r="K9" s="7"/>
      <c r="L9" s="7">
        <v>8</v>
      </c>
      <c r="M9" s="7">
        <v>48</v>
      </c>
      <c r="N9" s="7">
        <v>20</v>
      </c>
      <c r="O9" s="7">
        <v>0.6</v>
      </c>
      <c r="P9" s="7"/>
      <c r="Q9" s="7"/>
    </row>
    <row r="10" spans="1:17" ht="15.75" customHeight="1">
      <c r="A10" s="4" t="s">
        <v>10</v>
      </c>
      <c r="B10" s="4">
        <v>60</v>
      </c>
      <c r="C10" s="7">
        <v>4.74</v>
      </c>
      <c r="D10" s="7">
        <v>0.54</v>
      </c>
      <c r="E10" s="7">
        <v>31.38</v>
      </c>
      <c r="F10" s="7">
        <v>138.6</v>
      </c>
      <c r="G10" s="7">
        <v>0.09</v>
      </c>
      <c r="H10" s="7">
        <v>0.26</v>
      </c>
      <c r="I10" s="7"/>
      <c r="J10" s="7"/>
      <c r="K10" s="7"/>
      <c r="L10" s="7">
        <v>15.6</v>
      </c>
      <c r="M10" s="7">
        <v>49.8</v>
      </c>
      <c r="N10" s="7">
        <v>19.2</v>
      </c>
      <c r="O10" s="7">
        <v>0.48</v>
      </c>
      <c r="P10" s="7"/>
      <c r="Q10" s="7"/>
    </row>
    <row r="11" spans="1:17" ht="15.75">
      <c r="A11" s="1" t="s">
        <v>21</v>
      </c>
      <c r="B11" s="1"/>
      <c r="C11" s="11">
        <f aca="true" t="shared" si="0" ref="C11:Q11">SUM(C7:C10)</f>
        <v>22.29</v>
      </c>
      <c r="D11" s="11">
        <f t="shared" si="0"/>
        <v>22.849999999999998</v>
      </c>
      <c r="E11" s="11">
        <f t="shared" si="0"/>
        <v>107.35</v>
      </c>
      <c r="F11" s="11">
        <f t="shared" si="0"/>
        <v>680.7</v>
      </c>
      <c r="G11" s="11">
        <f t="shared" si="0"/>
        <v>0.27</v>
      </c>
      <c r="H11" s="11">
        <f t="shared" si="0"/>
        <v>0.36</v>
      </c>
      <c r="I11" s="11">
        <f t="shared" si="0"/>
        <v>18.02</v>
      </c>
      <c r="J11" s="11">
        <f t="shared" si="0"/>
        <v>0.21000000000000002</v>
      </c>
      <c r="K11" s="11">
        <f t="shared" si="0"/>
        <v>3.01</v>
      </c>
      <c r="L11" s="11">
        <f t="shared" si="0"/>
        <v>288.93</v>
      </c>
      <c r="M11" s="11">
        <f t="shared" si="0"/>
        <v>452.29</v>
      </c>
      <c r="N11" s="11">
        <f t="shared" si="0"/>
        <v>76.02</v>
      </c>
      <c r="O11" s="11">
        <f t="shared" si="0"/>
        <v>3.49</v>
      </c>
      <c r="P11" s="11">
        <f t="shared" si="0"/>
        <v>2.5</v>
      </c>
      <c r="Q11" s="11">
        <f t="shared" si="0"/>
        <v>0.06</v>
      </c>
    </row>
    <row r="12" spans="1:17" ht="15.75">
      <c r="A12" s="136" t="s">
        <v>12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8"/>
    </row>
    <row r="13" spans="1:17" ht="31.5">
      <c r="A13" s="4" t="s">
        <v>163</v>
      </c>
      <c r="B13" s="4">
        <v>100</v>
      </c>
      <c r="C13" s="7">
        <v>1.32</v>
      </c>
      <c r="D13" s="7">
        <v>4.56</v>
      </c>
      <c r="E13" s="7">
        <v>6.84</v>
      </c>
      <c r="F13" s="7">
        <v>76.8</v>
      </c>
      <c r="G13" s="7"/>
      <c r="H13" s="7"/>
      <c r="I13" s="7">
        <v>8.25</v>
      </c>
      <c r="J13" s="7"/>
      <c r="K13" s="7"/>
      <c r="L13" s="7">
        <v>12</v>
      </c>
      <c r="M13" s="7">
        <v>36</v>
      </c>
      <c r="N13" s="7">
        <v>5</v>
      </c>
      <c r="O13" s="7">
        <v>0.01</v>
      </c>
      <c r="P13" s="7"/>
      <c r="Q13" s="7"/>
    </row>
    <row r="14" spans="1:17" ht="36.75" customHeight="1">
      <c r="A14" s="4" t="s">
        <v>170</v>
      </c>
      <c r="B14" s="14" t="s">
        <v>64</v>
      </c>
      <c r="C14" s="7">
        <v>7.97</v>
      </c>
      <c r="D14" s="7">
        <v>9.67</v>
      </c>
      <c r="E14" s="7">
        <v>13.89</v>
      </c>
      <c r="F14" s="7">
        <v>197.43</v>
      </c>
      <c r="G14" s="7">
        <v>0.04</v>
      </c>
      <c r="H14" s="7"/>
      <c r="I14" s="7">
        <v>2.38</v>
      </c>
      <c r="J14" s="7"/>
      <c r="K14" s="7">
        <v>2</v>
      </c>
      <c r="L14" s="7">
        <v>48.76</v>
      </c>
      <c r="M14" s="7">
        <v>181.2</v>
      </c>
      <c r="N14" s="7">
        <v>22.34</v>
      </c>
      <c r="O14" s="7">
        <v>0.77</v>
      </c>
      <c r="P14" s="7">
        <v>3</v>
      </c>
      <c r="Q14" s="7"/>
    </row>
    <row r="15" spans="1:17" ht="78" customHeight="1">
      <c r="A15" s="111" t="s">
        <v>48</v>
      </c>
      <c r="B15" s="76" t="s">
        <v>140</v>
      </c>
      <c r="C15" s="77">
        <v>15.88</v>
      </c>
      <c r="D15" s="77">
        <v>16.73</v>
      </c>
      <c r="E15" s="77">
        <v>36.62</v>
      </c>
      <c r="F15" s="77">
        <v>350</v>
      </c>
      <c r="G15" s="7">
        <v>0.23</v>
      </c>
      <c r="H15" s="7">
        <v>0.02</v>
      </c>
      <c r="I15" s="7">
        <v>13.51</v>
      </c>
      <c r="J15" s="7">
        <v>0.3</v>
      </c>
      <c r="K15" s="7">
        <v>1.9</v>
      </c>
      <c r="L15" s="7">
        <v>273.85</v>
      </c>
      <c r="M15" s="7">
        <v>210.73</v>
      </c>
      <c r="N15" s="7">
        <v>26.39</v>
      </c>
      <c r="O15" s="7">
        <v>3.75</v>
      </c>
      <c r="P15" s="7">
        <v>1.9</v>
      </c>
      <c r="Q15" s="7">
        <v>0.01</v>
      </c>
    </row>
    <row r="16" spans="1:17" ht="33" customHeight="1">
      <c r="A16" s="4" t="s">
        <v>50</v>
      </c>
      <c r="B16" s="4">
        <v>200</v>
      </c>
      <c r="C16" s="7">
        <v>0.56</v>
      </c>
      <c r="D16" s="7" t="s">
        <v>17</v>
      </c>
      <c r="E16" s="7">
        <v>27.89</v>
      </c>
      <c r="F16" s="7">
        <v>113.79</v>
      </c>
      <c r="G16" s="7">
        <v>0.08</v>
      </c>
      <c r="H16" s="7">
        <v>0.5</v>
      </c>
      <c r="I16" s="7"/>
      <c r="J16" s="7"/>
      <c r="K16" s="7"/>
      <c r="L16" s="7">
        <v>36</v>
      </c>
      <c r="M16" s="7">
        <v>96</v>
      </c>
      <c r="N16" s="7">
        <v>19</v>
      </c>
      <c r="O16" s="7">
        <v>0.6</v>
      </c>
      <c r="P16" s="7"/>
      <c r="Q16" s="7"/>
    </row>
    <row r="17" spans="1:17" ht="18.75" customHeight="1">
      <c r="A17" s="4" t="s">
        <v>18</v>
      </c>
      <c r="B17" s="4">
        <v>75</v>
      </c>
      <c r="C17" s="7">
        <v>2.82</v>
      </c>
      <c r="D17" s="7">
        <v>0.72</v>
      </c>
      <c r="E17" s="7">
        <v>27.84</v>
      </c>
      <c r="F17" s="7">
        <v>125.4</v>
      </c>
      <c r="G17" s="7">
        <v>0.08</v>
      </c>
      <c r="H17" s="7"/>
      <c r="I17" s="7"/>
      <c r="J17" s="7"/>
      <c r="K17" s="7"/>
      <c r="L17" s="7">
        <v>45</v>
      </c>
      <c r="M17" s="7">
        <v>61.5</v>
      </c>
      <c r="N17" s="7">
        <v>23</v>
      </c>
      <c r="O17" s="7">
        <v>0.15</v>
      </c>
      <c r="P17" s="7"/>
      <c r="Q17" s="7"/>
    </row>
    <row r="18" spans="1:17" ht="22.5" customHeight="1">
      <c r="A18" s="4" t="s">
        <v>10</v>
      </c>
      <c r="B18" s="4">
        <v>60</v>
      </c>
      <c r="C18" s="7">
        <v>3.16</v>
      </c>
      <c r="D18" s="7">
        <v>0.36</v>
      </c>
      <c r="E18" s="7">
        <v>20.92</v>
      </c>
      <c r="F18" s="7">
        <v>92.4</v>
      </c>
      <c r="G18" s="7">
        <v>0.045</v>
      </c>
      <c r="H18" s="7"/>
      <c r="I18" s="7"/>
      <c r="J18" s="7"/>
      <c r="K18" s="7"/>
      <c r="L18" s="7">
        <v>7.8</v>
      </c>
      <c r="M18" s="7">
        <v>44.9</v>
      </c>
      <c r="N18" s="7">
        <v>9.6</v>
      </c>
      <c r="O18" s="7">
        <v>0.24</v>
      </c>
      <c r="P18" s="7"/>
      <c r="Q18" s="7"/>
    </row>
    <row r="19" spans="1:17" ht="15.75">
      <c r="A19" s="1" t="s">
        <v>21</v>
      </c>
      <c r="B19" s="1"/>
      <c r="C19" s="11">
        <f aca="true" t="shared" si="1" ref="C19:I19">SUM(C13:C18)</f>
        <v>31.71</v>
      </c>
      <c r="D19" s="11">
        <f t="shared" si="1"/>
        <v>32.04</v>
      </c>
      <c r="E19" s="11">
        <f t="shared" si="1"/>
        <v>134</v>
      </c>
      <c r="F19" s="11">
        <f t="shared" si="1"/>
        <v>955.8199999999999</v>
      </c>
      <c r="G19" s="11">
        <f t="shared" si="1"/>
        <v>0.47500000000000003</v>
      </c>
      <c r="H19" s="11">
        <f t="shared" si="1"/>
        <v>0.52</v>
      </c>
      <c r="I19" s="11">
        <f t="shared" si="1"/>
        <v>24.14</v>
      </c>
      <c r="J19" s="11">
        <f>SUM(J14:J18)</f>
        <v>0.3</v>
      </c>
      <c r="K19" s="11">
        <f>SUM(K14:K18)</f>
        <v>3.9</v>
      </c>
      <c r="L19" s="11">
        <f aca="true" t="shared" si="2" ref="L19:Q19">SUM(L13:L18)</f>
        <v>423.41</v>
      </c>
      <c r="M19" s="11">
        <f t="shared" si="2"/>
        <v>630.3299999999999</v>
      </c>
      <c r="N19" s="11">
        <f t="shared" si="2"/>
        <v>105.33</v>
      </c>
      <c r="O19" s="11">
        <f t="shared" si="2"/>
        <v>5.5200000000000005</v>
      </c>
      <c r="P19" s="11">
        <f t="shared" si="2"/>
        <v>4.9</v>
      </c>
      <c r="Q19" s="11">
        <f t="shared" si="2"/>
        <v>0.01</v>
      </c>
    </row>
    <row r="20" spans="1:17" ht="18" customHeight="1">
      <c r="A20" s="136" t="s">
        <v>19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8"/>
    </row>
    <row r="21" spans="1:17" ht="33" customHeight="1">
      <c r="A21" s="4" t="s">
        <v>205</v>
      </c>
      <c r="B21" s="13">
        <v>200</v>
      </c>
      <c r="C21" s="109">
        <v>8.4</v>
      </c>
      <c r="D21" s="83">
        <v>13.2</v>
      </c>
      <c r="E21" s="83">
        <v>46.7</v>
      </c>
      <c r="F21" s="83">
        <v>386</v>
      </c>
      <c r="G21" s="7">
        <v>0.1</v>
      </c>
      <c r="H21" s="7">
        <v>0.2</v>
      </c>
      <c r="I21" s="7">
        <v>10.06</v>
      </c>
      <c r="J21" s="7">
        <v>0.1</v>
      </c>
      <c r="K21" s="7">
        <v>1.5</v>
      </c>
      <c r="L21" s="7">
        <v>56</v>
      </c>
      <c r="M21" s="7">
        <v>95</v>
      </c>
      <c r="N21" s="7">
        <v>42</v>
      </c>
      <c r="O21" s="7">
        <v>0.9</v>
      </c>
      <c r="P21" s="7">
        <v>2</v>
      </c>
      <c r="Q21" s="7">
        <v>0.016</v>
      </c>
    </row>
    <row r="22" spans="1:17" ht="33" customHeight="1">
      <c r="A22" s="4" t="s">
        <v>206</v>
      </c>
      <c r="B22" s="13">
        <v>13</v>
      </c>
      <c r="C22" s="109">
        <v>5.1</v>
      </c>
      <c r="D22" s="83">
        <v>2.9</v>
      </c>
      <c r="E22" s="83">
        <v>11.3</v>
      </c>
      <c r="F22" s="83">
        <v>19.6</v>
      </c>
      <c r="G22" s="7">
        <v>0.11</v>
      </c>
      <c r="H22" s="7">
        <v>0.09</v>
      </c>
      <c r="I22" s="7">
        <v>0.4</v>
      </c>
      <c r="J22" s="7">
        <v>0.026</v>
      </c>
      <c r="K22" s="7"/>
      <c r="L22" s="7">
        <v>124.9</v>
      </c>
      <c r="M22" s="7">
        <v>174.69</v>
      </c>
      <c r="N22" s="7">
        <v>1.65</v>
      </c>
      <c r="O22" s="7">
        <v>2</v>
      </c>
      <c r="P22" s="7">
        <v>0.06</v>
      </c>
      <c r="Q22" s="7"/>
    </row>
    <row r="23" spans="1:17" ht="15.75">
      <c r="A23" s="1" t="s">
        <v>21</v>
      </c>
      <c r="B23" s="1"/>
      <c r="C23" s="11">
        <f>SUM(C21:C22)</f>
        <v>13.5</v>
      </c>
      <c r="D23" s="11">
        <f aca="true" t="shared" si="3" ref="D23:Q23">SUM(D21:D22)</f>
        <v>16.099999999999998</v>
      </c>
      <c r="E23" s="11">
        <f t="shared" si="3"/>
        <v>58</v>
      </c>
      <c r="F23" s="11">
        <f t="shared" si="3"/>
        <v>405.6</v>
      </c>
      <c r="G23" s="11">
        <f t="shared" si="3"/>
        <v>0.21000000000000002</v>
      </c>
      <c r="H23" s="11">
        <f t="shared" si="3"/>
        <v>0.29000000000000004</v>
      </c>
      <c r="I23" s="11">
        <f t="shared" si="3"/>
        <v>10.46</v>
      </c>
      <c r="J23" s="11">
        <f t="shared" si="3"/>
        <v>0.126</v>
      </c>
      <c r="K23" s="11">
        <f t="shared" si="3"/>
        <v>1.5</v>
      </c>
      <c r="L23" s="11">
        <f t="shared" si="3"/>
        <v>180.9</v>
      </c>
      <c r="M23" s="11">
        <f t="shared" si="3"/>
        <v>269.69</v>
      </c>
      <c r="N23" s="11">
        <f t="shared" si="3"/>
        <v>43.65</v>
      </c>
      <c r="O23" s="11">
        <f t="shared" si="3"/>
        <v>2.9</v>
      </c>
      <c r="P23" s="11">
        <f t="shared" si="3"/>
        <v>2.06</v>
      </c>
      <c r="Q23" s="11">
        <f t="shared" si="3"/>
        <v>0.016</v>
      </c>
    </row>
    <row r="24" spans="1:17" ht="22.5" customHeight="1">
      <c r="A24" s="1" t="s">
        <v>22</v>
      </c>
      <c r="B24" s="4"/>
      <c r="C24" s="11">
        <f aca="true" t="shared" si="4" ref="C24:O24">SUM(C11,C19,C23)</f>
        <v>67.5</v>
      </c>
      <c r="D24" s="11">
        <f t="shared" si="4"/>
        <v>70.99</v>
      </c>
      <c r="E24" s="11">
        <f t="shared" si="4"/>
        <v>299.35</v>
      </c>
      <c r="F24" s="11">
        <f t="shared" si="4"/>
        <v>2042.12</v>
      </c>
      <c r="G24" s="11">
        <f t="shared" si="4"/>
        <v>0.9550000000000001</v>
      </c>
      <c r="H24" s="11">
        <f>SUM(H11,H19,H23)</f>
        <v>1.17</v>
      </c>
      <c r="I24" s="11">
        <f t="shared" si="4"/>
        <v>52.62</v>
      </c>
      <c r="J24" s="11">
        <f t="shared" si="4"/>
        <v>0.636</v>
      </c>
      <c r="K24" s="11">
        <f t="shared" si="4"/>
        <v>8.41</v>
      </c>
      <c r="L24" s="11">
        <f t="shared" si="4"/>
        <v>893.24</v>
      </c>
      <c r="M24" s="11">
        <f t="shared" si="4"/>
        <v>1352.31</v>
      </c>
      <c r="N24" s="11">
        <f t="shared" si="4"/>
        <v>225</v>
      </c>
      <c r="O24" s="11">
        <f t="shared" si="4"/>
        <v>11.910000000000002</v>
      </c>
      <c r="P24" s="11">
        <f>SUM(P11,P19,P23)</f>
        <v>9.46</v>
      </c>
      <c r="Q24" s="11">
        <f>SUM(Q11,Q19,Q23)</f>
        <v>0.086</v>
      </c>
    </row>
    <row r="25" spans="7:17" ht="12.75"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9:13" ht="14.25">
      <c r="I26" s="37"/>
      <c r="J26" s="37"/>
      <c r="K26" s="37"/>
      <c r="L26" s="37"/>
      <c r="M26" s="37"/>
    </row>
    <row r="27" spans="9:14" ht="14.25">
      <c r="I27" s="37" t="s">
        <v>213</v>
      </c>
      <c r="J27" s="37"/>
      <c r="K27" s="37"/>
      <c r="L27" s="37"/>
      <c r="M27" s="37"/>
      <c r="N27" s="37"/>
    </row>
    <row r="28" spans="9:18" ht="14.25">
      <c r="I28" s="147" t="s">
        <v>214</v>
      </c>
      <c r="J28" s="147"/>
      <c r="K28" s="147"/>
      <c r="L28" s="147"/>
      <c r="M28" s="147"/>
      <c r="N28" s="147"/>
      <c r="O28" s="147"/>
      <c r="P28" s="147"/>
      <c r="Q28" s="147"/>
      <c r="R28" s="147"/>
    </row>
    <row r="29" spans="9:14" ht="14.25">
      <c r="I29" s="147" t="s">
        <v>215</v>
      </c>
      <c r="J29" s="147"/>
      <c r="K29" s="147"/>
      <c r="L29" s="147"/>
      <c r="M29" s="37"/>
      <c r="N29" s="37"/>
    </row>
  </sheetData>
  <sheetProtection/>
  <mergeCells count="11">
    <mergeCell ref="I28:R28"/>
    <mergeCell ref="I29:L29"/>
    <mergeCell ref="A2:Q2"/>
    <mergeCell ref="A6:Q6"/>
    <mergeCell ref="A12:Q12"/>
    <mergeCell ref="A20:Q20"/>
    <mergeCell ref="A4:A5"/>
    <mergeCell ref="F4:F5"/>
    <mergeCell ref="B5:E5"/>
    <mergeCell ref="G4:K4"/>
    <mergeCell ref="L4:Q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1"/>
  <sheetViews>
    <sheetView zoomScale="75" zoomScaleNormal="75" zoomScalePageLayoutView="0" workbookViewId="0" topLeftCell="A16">
      <selection activeCell="G28" sqref="G28:P30"/>
    </sheetView>
  </sheetViews>
  <sheetFormatPr defaultColWidth="9.140625" defaultRowHeight="12.75"/>
  <cols>
    <col min="1" max="1" width="20.140625" style="0" customWidth="1"/>
  </cols>
  <sheetData>
    <row r="2" spans="1:18" ht="18">
      <c r="A2" s="148" t="s">
        <v>70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t="s">
        <v>96</v>
      </c>
    </row>
    <row r="3" ht="12.75">
      <c r="R3" t="s">
        <v>92</v>
      </c>
    </row>
    <row r="4" spans="1:18" ht="12.75">
      <c r="A4" s="139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141" t="s">
        <v>5</v>
      </c>
      <c r="G4" s="144" t="s">
        <v>23</v>
      </c>
      <c r="H4" s="145"/>
      <c r="I4" s="145"/>
      <c r="J4" s="145"/>
      <c r="K4" s="146"/>
      <c r="L4" s="144" t="s">
        <v>24</v>
      </c>
      <c r="M4" s="145"/>
      <c r="N4" s="145"/>
      <c r="O4" s="145"/>
      <c r="P4" s="145"/>
      <c r="Q4" s="146"/>
      <c r="R4" s="49" t="s">
        <v>138</v>
      </c>
    </row>
    <row r="5" spans="1:18" ht="18" customHeight="1">
      <c r="A5" s="139"/>
      <c r="B5" s="142" t="s">
        <v>6</v>
      </c>
      <c r="C5" s="143"/>
      <c r="D5" s="143"/>
      <c r="E5" s="143"/>
      <c r="F5" s="141"/>
      <c r="G5" s="74" t="s">
        <v>32</v>
      </c>
      <c r="H5" s="74" t="s">
        <v>101</v>
      </c>
      <c r="I5" s="74" t="s">
        <v>25</v>
      </c>
      <c r="J5" s="74" t="s">
        <v>26</v>
      </c>
      <c r="K5" s="74" t="s">
        <v>27</v>
      </c>
      <c r="L5" s="24" t="s">
        <v>28</v>
      </c>
      <c r="M5" s="24" t="s">
        <v>29</v>
      </c>
      <c r="N5" s="24" t="s">
        <v>30</v>
      </c>
      <c r="O5" s="24" t="s">
        <v>31</v>
      </c>
      <c r="P5" s="24" t="s">
        <v>99</v>
      </c>
      <c r="Q5" s="7" t="s">
        <v>100</v>
      </c>
      <c r="R5" t="s">
        <v>141</v>
      </c>
    </row>
    <row r="6" spans="1:17" ht="17.25" customHeight="1">
      <c r="A6" s="136" t="s">
        <v>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1:17" ht="65.25" customHeight="1">
      <c r="A7" s="8" t="s">
        <v>42</v>
      </c>
      <c r="B7" s="8" t="s">
        <v>172</v>
      </c>
      <c r="C7" s="9">
        <v>4.85</v>
      </c>
      <c r="D7" s="10">
        <v>6.05</v>
      </c>
      <c r="E7" s="10">
        <v>15.25</v>
      </c>
      <c r="F7" s="10">
        <v>166.52</v>
      </c>
      <c r="G7" s="7">
        <v>0.01</v>
      </c>
      <c r="H7" s="7"/>
      <c r="I7" s="7"/>
      <c r="J7" s="7"/>
      <c r="K7" s="7"/>
      <c r="L7" s="7">
        <v>106</v>
      </c>
      <c r="M7" s="7">
        <v>188.96</v>
      </c>
      <c r="N7" s="7">
        <v>9.6</v>
      </c>
      <c r="O7" s="7">
        <v>1.15</v>
      </c>
      <c r="P7" s="7"/>
      <c r="Q7" s="7"/>
    </row>
    <row r="8" spans="1:17" ht="33.75" customHeight="1">
      <c r="A8" s="4" t="s">
        <v>40</v>
      </c>
      <c r="B8" s="4">
        <v>200</v>
      </c>
      <c r="C8" s="6">
        <v>7.65</v>
      </c>
      <c r="D8" s="7">
        <v>9.8</v>
      </c>
      <c r="E8" s="7">
        <v>28.75</v>
      </c>
      <c r="F8" s="7">
        <v>154.8</v>
      </c>
      <c r="G8" s="7">
        <v>0.1</v>
      </c>
      <c r="H8" s="7">
        <v>0.23</v>
      </c>
      <c r="I8" s="7"/>
      <c r="J8" s="7"/>
      <c r="K8" s="7"/>
      <c r="L8" s="7">
        <v>112.56</v>
      </c>
      <c r="M8" s="7">
        <v>54.02</v>
      </c>
      <c r="N8" s="7">
        <v>9.74</v>
      </c>
      <c r="O8" s="7">
        <v>0.98</v>
      </c>
      <c r="P8" s="7">
        <v>2</v>
      </c>
      <c r="Q8" s="7">
        <v>0.05</v>
      </c>
    </row>
    <row r="9" spans="1:17" ht="48" customHeight="1">
      <c r="A9" s="4" t="s">
        <v>171</v>
      </c>
      <c r="B9" s="4">
        <v>200</v>
      </c>
      <c r="C9" s="6">
        <v>2.79</v>
      </c>
      <c r="D9" s="7">
        <v>2.55</v>
      </c>
      <c r="E9" s="7">
        <v>13.2</v>
      </c>
      <c r="F9" s="7">
        <v>187.25</v>
      </c>
      <c r="G9" s="7">
        <v>0.01</v>
      </c>
      <c r="H9" s="7"/>
      <c r="I9" s="7">
        <v>0.26</v>
      </c>
      <c r="J9" s="7">
        <v>0.2</v>
      </c>
      <c r="K9" s="7">
        <v>0.01</v>
      </c>
      <c r="L9" s="7">
        <v>53.5</v>
      </c>
      <c r="M9" s="7">
        <v>79.64</v>
      </c>
      <c r="N9" s="7">
        <v>6.09</v>
      </c>
      <c r="O9" s="7">
        <v>0.8</v>
      </c>
      <c r="P9" s="7"/>
      <c r="Q9" s="7"/>
    </row>
    <row r="10" spans="1:17" ht="20.25" customHeight="1">
      <c r="A10" s="4" t="s">
        <v>44</v>
      </c>
      <c r="B10" s="4">
        <v>150</v>
      </c>
      <c r="C10" s="7">
        <v>0.9</v>
      </c>
      <c r="D10" s="7"/>
      <c r="E10" s="7">
        <v>8.4</v>
      </c>
      <c r="F10" s="7">
        <v>49.4</v>
      </c>
      <c r="G10" s="7">
        <v>0.04</v>
      </c>
      <c r="H10" s="7"/>
      <c r="I10" s="7">
        <v>17</v>
      </c>
      <c r="J10" s="7">
        <v>0.03</v>
      </c>
      <c r="K10" s="7">
        <v>3</v>
      </c>
      <c r="L10" s="7">
        <v>8</v>
      </c>
      <c r="M10" s="7">
        <v>88</v>
      </c>
      <c r="N10" s="7">
        <v>42</v>
      </c>
      <c r="O10" s="7">
        <v>0.6</v>
      </c>
      <c r="P10" s="7">
        <v>0.2</v>
      </c>
      <c r="Q10" s="7"/>
    </row>
    <row r="11" spans="1:17" ht="22.5" customHeight="1">
      <c r="A11" s="4" t="s">
        <v>10</v>
      </c>
      <c r="B11" s="4">
        <v>60</v>
      </c>
      <c r="C11" s="7">
        <v>4.74</v>
      </c>
      <c r="D11" s="7">
        <v>0.54</v>
      </c>
      <c r="E11" s="7">
        <v>31.38</v>
      </c>
      <c r="F11" s="7">
        <v>138.6</v>
      </c>
      <c r="G11" s="7">
        <v>0.09</v>
      </c>
      <c r="H11" s="7">
        <v>0.2</v>
      </c>
      <c r="I11" s="7"/>
      <c r="J11" s="7"/>
      <c r="K11" s="7"/>
      <c r="L11" s="7">
        <v>15.6</v>
      </c>
      <c r="M11" s="7">
        <v>49.8</v>
      </c>
      <c r="N11" s="7">
        <v>19.2</v>
      </c>
      <c r="O11" s="7">
        <v>0.48</v>
      </c>
      <c r="P11" s="7"/>
      <c r="Q11" s="7"/>
    </row>
    <row r="12" spans="1:17" ht="15.75">
      <c r="A12" s="1" t="s">
        <v>21</v>
      </c>
      <c r="B12" s="1"/>
      <c r="C12" s="15">
        <f aca="true" t="shared" si="0" ref="C12:Q12">SUM(C7:C11)</f>
        <v>20.93</v>
      </c>
      <c r="D12" s="15">
        <f t="shared" si="0"/>
        <v>18.94</v>
      </c>
      <c r="E12" s="15">
        <f t="shared" si="0"/>
        <v>96.98</v>
      </c>
      <c r="F12" s="15">
        <f t="shared" si="0"/>
        <v>696.57</v>
      </c>
      <c r="G12" s="15">
        <f t="shared" si="0"/>
        <v>0.25</v>
      </c>
      <c r="H12" s="15">
        <f t="shared" si="0"/>
        <v>0.43000000000000005</v>
      </c>
      <c r="I12" s="15">
        <f t="shared" si="0"/>
        <v>17.26</v>
      </c>
      <c r="J12" s="15">
        <f t="shared" si="0"/>
        <v>0.23</v>
      </c>
      <c r="K12" s="15">
        <f t="shared" si="0"/>
        <v>3.01</v>
      </c>
      <c r="L12" s="15">
        <f t="shared" si="0"/>
        <v>295.66</v>
      </c>
      <c r="M12" s="15">
        <f t="shared" si="0"/>
        <v>460.42</v>
      </c>
      <c r="N12" s="15">
        <f t="shared" si="0"/>
        <v>86.63000000000001</v>
      </c>
      <c r="O12" s="15">
        <f t="shared" si="0"/>
        <v>4.01</v>
      </c>
      <c r="P12" s="15">
        <f t="shared" si="0"/>
        <v>2.2</v>
      </c>
      <c r="Q12" s="15">
        <f t="shared" si="0"/>
        <v>0.05</v>
      </c>
    </row>
    <row r="13" spans="1:17" ht="15.75">
      <c r="A13" s="136" t="s">
        <v>12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8"/>
    </row>
    <row r="14" spans="1:17" ht="15.75">
      <c r="A14" s="4" t="s">
        <v>104</v>
      </c>
      <c r="B14" s="4">
        <v>100</v>
      </c>
      <c r="C14" s="6">
        <v>1</v>
      </c>
      <c r="D14" s="7">
        <v>4.5</v>
      </c>
      <c r="E14" s="7">
        <v>14.7</v>
      </c>
      <c r="F14" s="7">
        <v>78</v>
      </c>
      <c r="G14" s="7"/>
      <c r="H14" s="7"/>
      <c r="I14" s="7">
        <v>2.45</v>
      </c>
      <c r="J14" s="7"/>
      <c r="K14" s="7">
        <v>1.1</v>
      </c>
      <c r="L14" s="7">
        <v>5</v>
      </c>
      <c r="M14" s="7">
        <v>8</v>
      </c>
      <c r="N14" s="7">
        <v>4</v>
      </c>
      <c r="O14" s="7">
        <v>0.03</v>
      </c>
      <c r="P14" s="7"/>
      <c r="Q14" s="7"/>
    </row>
    <row r="15" spans="1:17" ht="68.25" customHeight="1">
      <c r="A15" s="4" t="s">
        <v>173</v>
      </c>
      <c r="B15" s="4" t="s">
        <v>169</v>
      </c>
      <c r="C15" s="6">
        <v>7.44</v>
      </c>
      <c r="D15" s="7">
        <v>10.85</v>
      </c>
      <c r="E15" s="7">
        <v>14.33</v>
      </c>
      <c r="F15" s="7">
        <v>149.7</v>
      </c>
      <c r="G15" s="7">
        <v>0.14</v>
      </c>
      <c r="H15" s="7">
        <v>0.29</v>
      </c>
      <c r="I15" s="7">
        <v>7.77</v>
      </c>
      <c r="J15" s="7"/>
      <c r="K15" s="7"/>
      <c r="L15" s="7">
        <v>96.85</v>
      </c>
      <c r="M15" s="7">
        <v>132.38</v>
      </c>
      <c r="N15" s="7">
        <v>28.78</v>
      </c>
      <c r="O15" s="7">
        <v>1.58</v>
      </c>
      <c r="P15" s="7">
        <v>1.5</v>
      </c>
      <c r="Q15" s="7">
        <v>0.03</v>
      </c>
    </row>
    <row r="16" spans="1:17" ht="57.75" customHeight="1">
      <c r="A16" s="50" t="s">
        <v>174</v>
      </c>
      <c r="B16" s="4" t="s">
        <v>140</v>
      </c>
      <c r="C16" s="6">
        <v>15.26</v>
      </c>
      <c r="D16" s="7">
        <v>15.57</v>
      </c>
      <c r="E16" s="7">
        <v>35.66</v>
      </c>
      <c r="F16" s="7">
        <v>399.59</v>
      </c>
      <c r="G16" s="7">
        <v>0.26</v>
      </c>
      <c r="H16" s="7">
        <v>0.3</v>
      </c>
      <c r="I16" s="7">
        <v>11.45</v>
      </c>
      <c r="J16" s="7">
        <v>0.3</v>
      </c>
      <c r="K16" s="7">
        <v>2.8</v>
      </c>
      <c r="L16" s="7">
        <v>234.32</v>
      </c>
      <c r="M16" s="7">
        <v>319.98</v>
      </c>
      <c r="N16" s="7">
        <v>30.77</v>
      </c>
      <c r="O16" s="7">
        <v>1.91</v>
      </c>
      <c r="P16" s="7">
        <v>3</v>
      </c>
      <c r="Q16" s="7">
        <v>0.01</v>
      </c>
    </row>
    <row r="17" spans="1:17" ht="17.25" customHeight="1">
      <c r="A17" s="4" t="s">
        <v>216</v>
      </c>
      <c r="B17" s="4">
        <v>200</v>
      </c>
      <c r="C17" s="6">
        <v>1</v>
      </c>
      <c r="D17" s="7" t="s">
        <v>17</v>
      </c>
      <c r="E17" s="7">
        <v>23.4</v>
      </c>
      <c r="F17" s="7">
        <v>94</v>
      </c>
      <c r="G17" s="7">
        <v>0.01</v>
      </c>
      <c r="H17" s="7"/>
      <c r="I17" s="7">
        <v>2.6</v>
      </c>
      <c r="J17" s="7"/>
      <c r="K17" s="7"/>
      <c r="L17" s="7">
        <v>48.93</v>
      </c>
      <c r="M17" s="7">
        <v>62.27</v>
      </c>
      <c r="N17" s="7">
        <v>8.96</v>
      </c>
      <c r="O17" s="7">
        <v>1.05</v>
      </c>
      <c r="P17" s="7"/>
      <c r="Q17" s="7"/>
    </row>
    <row r="18" spans="1:17" ht="22.5" customHeight="1">
      <c r="A18" s="4" t="s">
        <v>18</v>
      </c>
      <c r="B18" s="4">
        <v>60</v>
      </c>
      <c r="C18" s="7">
        <v>2.82</v>
      </c>
      <c r="D18" s="7">
        <v>0.72</v>
      </c>
      <c r="E18" s="7">
        <v>27.84</v>
      </c>
      <c r="F18" s="7">
        <v>125.4</v>
      </c>
      <c r="G18" s="7">
        <v>0.08</v>
      </c>
      <c r="H18" s="7"/>
      <c r="I18" s="7"/>
      <c r="J18" s="7"/>
      <c r="K18" s="7"/>
      <c r="L18" s="7">
        <v>25</v>
      </c>
      <c r="M18" s="7">
        <v>61.5</v>
      </c>
      <c r="N18" s="7">
        <v>23</v>
      </c>
      <c r="O18" s="7">
        <v>0.15</v>
      </c>
      <c r="P18" s="7"/>
      <c r="Q18" s="7"/>
    </row>
    <row r="19" spans="1:17" ht="27" customHeight="1">
      <c r="A19" s="4" t="s">
        <v>10</v>
      </c>
      <c r="B19" s="4">
        <v>75</v>
      </c>
      <c r="C19" s="7">
        <v>3.16</v>
      </c>
      <c r="D19" s="7">
        <v>0.36</v>
      </c>
      <c r="E19" s="7">
        <v>20.92</v>
      </c>
      <c r="F19" s="7">
        <v>92.4</v>
      </c>
      <c r="G19" s="7">
        <v>0.045</v>
      </c>
      <c r="H19" s="7"/>
      <c r="I19" s="7"/>
      <c r="J19" s="7"/>
      <c r="K19" s="7"/>
      <c r="L19" s="7">
        <v>7.8</v>
      </c>
      <c r="M19" s="7">
        <v>44.9</v>
      </c>
      <c r="N19" s="7">
        <v>9.6</v>
      </c>
      <c r="O19" s="7">
        <v>0.24</v>
      </c>
      <c r="P19" s="7"/>
      <c r="Q19" s="7"/>
    </row>
    <row r="20" spans="1:17" ht="15.75">
      <c r="A20" s="1" t="s">
        <v>21</v>
      </c>
      <c r="B20" s="1"/>
      <c r="C20" s="15">
        <f>SUM(C14:C19)</f>
        <v>30.680000000000003</v>
      </c>
      <c r="D20" s="15">
        <f>SUM(D14:D19)</f>
        <v>32</v>
      </c>
      <c r="E20" s="15">
        <f>SUM(E14:E19)</f>
        <v>136.85000000000002</v>
      </c>
      <c r="F20" s="15">
        <f>SUM(F14:F19)</f>
        <v>939.0899999999999</v>
      </c>
      <c r="G20" s="15">
        <f>SUM(G15:G19)</f>
        <v>0.535</v>
      </c>
      <c r="H20" s="15">
        <f>SUM(H15:H19)</f>
        <v>0.59</v>
      </c>
      <c r="I20" s="15">
        <f>SUM(I14:I19)</f>
        <v>24.27</v>
      </c>
      <c r="J20" s="15">
        <f>SUM(J15:J19)</f>
        <v>0.3</v>
      </c>
      <c r="K20" s="15">
        <f>SUM(K14:K19)</f>
        <v>3.9</v>
      </c>
      <c r="L20" s="15">
        <f aca="true" t="shared" si="1" ref="L20:Q20">SUM(L14:L19)</f>
        <v>417.9</v>
      </c>
      <c r="M20" s="15">
        <f t="shared" si="1"/>
        <v>629.03</v>
      </c>
      <c r="N20" s="15">
        <f t="shared" si="1"/>
        <v>105.10999999999999</v>
      </c>
      <c r="O20" s="15">
        <f t="shared" si="1"/>
        <v>4.960000000000001</v>
      </c>
      <c r="P20" s="15">
        <f t="shared" si="1"/>
        <v>4.5</v>
      </c>
      <c r="Q20" s="15">
        <f t="shared" si="1"/>
        <v>0.04</v>
      </c>
    </row>
    <row r="21" spans="1:17" ht="16.5" customHeight="1">
      <c r="A21" s="136" t="s">
        <v>19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8"/>
    </row>
    <row r="22" spans="1:17" ht="63.75" customHeight="1">
      <c r="A22" s="14" t="s">
        <v>201</v>
      </c>
      <c r="B22" s="25">
        <v>200</v>
      </c>
      <c r="C22" s="19">
        <v>10.9</v>
      </c>
      <c r="D22" s="19">
        <v>10.8</v>
      </c>
      <c r="E22" s="19">
        <v>48.6</v>
      </c>
      <c r="F22" s="19">
        <v>363</v>
      </c>
      <c r="G22" s="7">
        <v>0.1</v>
      </c>
      <c r="H22" s="7"/>
      <c r="I22" s="7">
        <v>7</v>
      </c>
      <c r="J22" s="7">
        <v>0.1</v>
      </c>
      <c r="K22" s="7">
        <v>1.8</v>
      </c>
      <c r="L22" s="7">
        <v>160</v>
      </c>
      <c r="M22" s="7">
        <v>250</v>
      </c>
      <c r="N22" s="7">
        <v>25</v>
      </c>
      <c r="O22" s="7">
        <v>0.9</v>
      </c>
      <c r="P22" s="7">
        <v>1.3</v>
      </c>
      <c r="Q22" s="7"/>
    </row>
    <row r="23" spans="1:17" ht="16.5" customHeight="1">
      <c r="A23" s="14" t="s">
        <v>148</v>
      </c>
      <c r="B23" s="25">
        <v>200</v>
      </c>
      <c r="C23" s="87">
        <v>3</v>
      </c>
      <c r="D23" s="87">
        <v>2.6</v>
      </c>
      <c r="E23" s="87">
        <v>9.9</v>
      </c>
      <c r="F23" s="87">
        <v>39</v>
      </c>
      <c r="G23" s="6">
        <v>0.1</v>
      </c>
      <c r="H23" s="6">
        <v>0.2</v>
      </c>
      <c r="I23" s="6">
        <v>3.64</v>
      </c>
      <c r="J23" s="6">
        <v>0.012</v>
      </c>
      <c r="K23" s="6"/>
      <c r="L23" s="6">
        <v>20.61</v>
      </c>
      <c r="M23" s="6">
        <v>22</v>
      </c>
      <c r="N23" s="6">
        <v>20.03</v>
      </c>
      <c r="O23" s="6">
        <v>2</v>
      </c>
      <c r="P23" s="6">
        <v>0.6</v>
      </c>
      <c r="Q23" s="6">
        <v>0.008</v>
      </c>
    </row>
    <row r="24" spans="1:17" ht="32.25" customHeight="1">
      <c r="A24" s="14" t="s">
        <v>207</v>
      </c>
      <c r="B24" s="25">
        <v>25</v>
      </c>
      <c r="C24" s="87">
        <v>2</v>
      </c>
      <c r="D24" s="87">
        <v>1.2</v>
      </c>
      <c r="E24" s="87">
        <v>26.3</v>
      </c>
      <c r="F24" s="87">
        <v>123</v>
      </c>
      <c r="G24" s="6">
        <v>0.2</v>
      </c>
      <c r="H24" s="6"/>
      <c r="I24" s="6"/>
      <c r="J24" s="6">
        <v>0.02</v>
      </c>
      <c r="K24" s="6"/>
      <c r="L24" s="6">
        <v>26</v>
      </c>
      <c r="M24" s="6">
        <v>36</v>
      </c>
      <c r="N24" s="6">
        <v>15</v>
      </c>
      <c r="O24" s="6"/>
      <c r="P24" s="6"/>
      <c r="Q24" s="6"/>
    </row>
    <row r="25" spans="1:17" ht="15.75">
      <c r="A25" s="1" t="s">
        <v>21</v>
      </c>
      <c r="B25" s="1"/>
      <c r="C25" s="15">
        <f>SUM(C22:C23)</f>
        <v>13.9</v>
      </c>
      <c r="D25" s="15">
        <f aca="true" t="shared" si="2" ref="D25:Q25">SUM(D22:D23)</f>
        <v>13.4</v>
      </c>
      <c r="E25" s="15">
        <f t="shared" si="2"/>
        <v>58.5</v>
      </c>
      <c r="F25" s="15">
        <f t="shared" si="2"/>
        <v>402</v>
      </c>
      <c r="G25" s="15">
        <f>SUM(G22:G24)</f>
        <v>0.4</v>
      </c>
      <c r="H25" s="15">
        <f t="shared" si="2"/>
        <v>0.2</v>
      </c>
      <c r="I25" s="15">
        <f t="shared" si="2"/>
        <v>10.64</v>
      </c>
      <c r="J25" s="15">
        <f t="shared" si="2"/>
        <v>0.112</v>
      </c>
      <c r="K25" s="15">
        <f t="shared" si="2"/>
        <v>1.8</v>
      </c>
      <c r="L25" s="15">
        <f>SUM(L22:L24)</f>
        <v>206.61</v>
      </c>
      <c r="M25" s="15">
        <f>SUM(M22:M24)</f>
        <v>308</v>
      </c>
      <c r="N25" s="15">
        <f>SUM(N22:N24)</f>
        <v>60.03</v>
      </c>
      <c r="O25" s="15">
        <f>SUM(O22:O23)</f>
        <v>2.9</v>
      </c>
      <c r="P25" s="15">
        <f t="shared" si="2"/>
        <v>1.9</v>
      </c>
      <c r="Q25" s="15">
        <f t="shared" si="2"/>
        <v>0.008</v>
      </c>
    </row>
    <row r="26" spans="1:17" ht="23.25" customHeight="1">
      <c r="A26" s="110" t="s">
        <v>22</v>
      </c>
      <c r="B26" s="17"/>
      <c r="C26" s="11">
        <f aca="true" t="shared" si="3" ref="C26:Q26">SUM(C12,C20,C25)</f>
        <v>65.51</v>
      </c>
      <c r="D26" s="11">
        <f t="shared" si="3"/>
        <v>64.34</v>
      </c>
      <c r="E26" s="11">
        <f t="shared" si="3"/>
        <v>292.33000000000004</v>
      </c>
      <c r="F26" s="11">
        <f t="shared" si="3"/>
        <v>2037.6599999999999</v>
      </c>
      <c r="G26" s="11">
        <f t="shared" si="3"/>
        <v>1.185</v>
      </c>
      <c r="H26" s="11">
        <f t="shared" si="3"/>
        <v>1.22</v>
      </c>
      <c r="I26" s="11">
        <f t="shared" si="3"/>
        <v>52.17</v>
      </c>
      <c r="J26" s="11">
        <f t="shared" si="3"/>
        <v>0.642</v>
      </c>
      <c r="K26" s="11">
        <f t="shared" si="3"/>
        <v>8.71</v>
      </c>
      <c r="L26" s="11">
        <f t="shared" si="3"/>
        <v>920.17</v>
      </c>
      <c r="M26" s="11">
        <f t="shared" si="3"/>
        <v>1397.45</v>
      </c>
      <c r="N26" s="11">
        <f t="shared" si="3"/>
        <v>251.77</v>
      </c>
      <c r="O26" s="11">
        <f t="shared" si="3"/>
        <v>11.870000000000001</v>
      </c>
      <c r="P26" s="11">
        <f t="shared" si="3"/>
        <v>8.6</v>
      </c>
      <c r="Q26" s="11">
        <f t="shared" si="3"/>
        <v>0.098</v>
      </c>
    </row>
    <row r="27" spans="1:17" ht="12.75">
      <c r="A27" s="78"/>
      <c r="B27" s="78"/>
      <c r="C27" s="78"/>
      <c r="D27" s="78"/>
      <c r="E27" s="78"/>
      <c r="F27" s="78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7:12" ht="14.25">
      <c r="G28" s="37" t="s">
        <v>213</v>
      </c>
      <c r="H28" s="37"/>
      <c r="I28" s="37"/>
      <c r="J28" s="37"/>
      <c r="K28" s="37"/>
      <c r="L28" s="37"/>
    </row>
    <row r="29" spans="7:16" ht="14.25">
      <c r="G29" s="147" t="s">
        <v>214</v>
      </c>
      <c r="H29" s="147"/>
      <c r="I29" s="147"/>
      <c r="J29" s="147"/>
      <c r="K29" s="147"/>
      <c r="L29" s="147"/>
      <c r="M29" s="147"/>
      <c r="N29" s="147"/>
      <c r="O29" s="147"/>
      <c r="P29" s="147"/>
    </row>
    <row r="30" spans="7:12" ht="14.25">
      <c r="G30" s="147" t="s">
        <v>215</v>
      </c>
      <c r="H30" s="147"/>
      <c r="I30" s="147"/>
      <c r="J30" s="147"/>
      <c r="K30" s="37"/>
      <c r="L30" s="37"/>
    </row>
    <row r="31" spans="7:12" ht="14.25">
      <c r="G31" s="37"/>
      <c r="H31" s="37"/>
      <c r="I31" s="37"/>
      <c r="J31" s="37"/>
      <c r="K31" s="37"/>
      <c r="L31" s="37"/>
    </row>
  </sheetData>
  <sheetProtection/>
  <mergeCells count="11">
    <mergeCell ref="L4:Q4"/>
    <mergeCell ref="G29:P29"/>
    <mergeCell ref="G30:J30"/>
    <mergeCell ref="A2:Q2"/>
    <mergeCell ref="A6:Q6"/>
    <mergeCell ref="A13:Q13"/>
    <mergeCell ref="A21:Q21"/>
    <mergeCell ref="A4:A5"/>
    <mergeCell ref="F4:F5"/>
    <mergeCell ref="B5:E5"/>
    <mergeCell ref="G4:K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2"/>
  <sheetViews>
    <sheetView view="pageBreakPreview" zoomScale="68" zoomScaleNormal="75" zoomScaleSheetLayoutView="68" zoomScalePageLayoutView="0" workbookViewId="0" topLeftCell="A1">
      <selection activeCell="F29" sqref="F29:O31"/>
    </sheetView>
  </sheetViews>
  <sheetFormatPr defaultColWidth="9.140625" defaultRowHeight="12.75"/>
  <cols>
    <col min="1" max="1" width="26.57421875" style="0" customWidth="1"/>
  </cols>
  <sheetData>
    <row r="2" spans="1:18" ht="18">
      <c r="A2" s="148" t="s">
        <v>71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t="s">
        <v>91</v>
      </c>
    </row>
    <row r="3" ht="12.75">
      <c r="R3" t="s">
        <v>92</v>
      </c>
    </row>
    <row r="4" spans="1:18" ht="12.75">
      <c r="A4" s="139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141" t="s">
        <v>5</v>
      </c>
      <c r="G4" s="144" t="s">
        <v>23</v>
      </c>
      <c r="H4" s="145"/>
      <c r="I4" s="145"/>
      <c r="J4" s="145"/>
      <c r="K4" s="146"/>
      <c r="L4" s="144" t="s">
        <v>24</v>
      </c>
      <c r="M4" s="145"/>
      <c r="N4" s="145"/>
      <c r="O4" s="145"/>
      <c r="P4" s="145"/>
      <c r="Q4" s="146"/>
      <c r="R4" s="49" t="s">
        <v>138</v>
      </c>
    </row>
    <row r="5" spans="1:18" ht="12.75">
      <c r="A5" s="139"/>
      <c r="B5" s="142" t="s">
        <v>6</v>
      </c>
      <c r="C5" s="143"/>
      <c r="D5" s="143"/>
      <c r="E5" s="143"/>
      <c r="F5" s="141"/>
      <c r="G5" s="74" t="s">
        <v>32</v>
      </c>
      <c r="H5" s="74" t="s">
        <v>101</v>
      </c>
      <c r="I5" s="74" t="s">
        <v>25</v>
      </c>
      <c r="J5" s="74" t="s">
        <v>26</v>
      </c>
      <c r="K5" s="74" t="s">
        <v>27</v>
      </c>
      <c r="L5" s="24" t="s">
        <v>28</v>
      </c>
      <c r="M5" s="24" t="s">
        <v>29</v>
      </c>
      <c r="N5" s="24" t="s">
        <v>30</v>
      </c>
      <c r="O5" s="24" t="s">
        <v>31</v>
      </c>
      <c r="P5" s="24" t="s">
        <v>99</v>
      </c>
      <c r="Q5" s="7" t="s">
        <v>100</v>
      </c>
      <c r="R5" t="s">
        <v>141</v>
      </c>
    </row>
    <row r="6" spans="1:17" ht="17.25" customHeight="1">
      <c r="A6" s="136" t="s">
        <v>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1:17" ht="46.5" customHeight="1">
      <c r="A7" s="4" t="s">
        <v>52</v>
      </c>
      <c r="B7" s="4" t="s">
        <v>35</v>
      </c>
      <c r="C7" s="7">
        <v>3.92</v>
      </c>
      <c r="D7" s="7">
        <v>14.82</v>
      </c>
      <c r="E7" s="7">
        <v>5.8</v>
      </c>
      <c r="F7" s="7">
        <v>196.8</v>
      </c>
      <c r="G7" s="7">
        <v>0.13</v>
      </c>
      <c r="H7" s="7"/>
      <c r="I7" s="7">
        <v>10.5</v>
      </c>
      <c r="J7" s="7">
        <v>0.01</v>
      </c>
      <c r="K7" s="7"/>
      <c r="L7" s="7">
        <v>105.72</v>
      </c>
      <c r="M7" s="7">
        <v>158.8</v>
      </c>
      <c r="N7" s="7">
        <v>6.5</v>
      </c>
      <c r="O7" s="7">
        <v>1.92</v>
      </c>
      <c r="P7" s="7">
        <v>2</v>
      </c>
      <c r="Q7" s="7"/>
    </row>
    <row r="8" spans="1:17" ht="31.5" customHeight="1">
      <c r="A8" s="4" t="s">
        <v>53</v>
      </c>
      <c r="B8" s="4">
        <v>20</v>
      </c>
      <c r="C8" s="7">
        <v>5.93</v>
      </c>
      <c r="D8" s="7">
        <v>4.8</v>
      </c>
      <c r="E8" s="7">
        <v>18.6</v>
      </c>
      <c r="F8" s="7">
        <v>110.74</v>
      </c>
      <c r="G8" s="7">
        <v>0.015</v>
      </c>
      <c r="H8" s="7">
        <v>0.18</v>
      </c>
      <c r="I8" s="7">
        <v>0.42</v>
      </c>
      <c r="J8" s="7">
        <v>0.2</v>
      </c>
      <c r="K8" s="7">
        <v>0.06</v>
      </c>
      <c r="L8" s="7">
        <v>157.5</v>
      </c>
      <c r="M8" s="7">
        <v>150</v>
      </c>
      <c r="N8" s="7">
        <v>23.6</v>
      </c>
      <c r="O8" s="7">
        <v>0.01</v>
      </c>
      <c r="P8" s="7"/>
      <c r="Q8" s="7">
        <v>0.02</v>
      </c>
    </row>
    <row r="9" spans="1:17" ht="19.5" customHeight="1">
      <c r="A9" s="4" t="s">
        <v>162</v>
      </c>
      <c r="B9" s="4" t="s">
        <v>149</v>
      </c>
      <c r="C9" s="7">
        <v>4.9</v>
      </c>
      <c r="D9" s="7">
        <v>4.56</v>
      </c>
      <c r="E9" s="7">
        <v>24.06</v>
      </c>
      <c r="F9" s="7">
        <v>138</v>
      </c>
      <c r="G9" s="7">
        <v>0.05</v>
      </c>
      <c r="H9" s="7"/>
      <c r="I9" s="7">
        <v>3.98</v>
      </c>
      <c r="J9" s="7">
        <v>0.01</v>
      </c>
      <c r="K9" s="7">
        <v>3</v>
      </c>
      <c r="L9" s="7">
        <v>12.12</v>
      </c>
      <c r="M9" s="7">
        <v>39.83</v>
      </c>
      <c r="N9" s="7">
        <v>6.52</v>
      </c>
      <c r="O9" s="7">
        <v>1.57</v>
      </c>
      <c r="P9" s="7">
        <v>0.5</v>
      </c>
      <c r="Q9" s="7"/>
    </row>
    <row r="10" spans="1:17" ht="19.5" customHeight="1">
      <c r="A10" s="4" t="s">
        <v>9</v>
      </c>
      <c r="B10" s="25">
        <v>200</v>
      </c>
      <c r="C10" s="7">
        <v>0.3</v>
      </c>
      <c r="D10" s="7"/>
      <c r="E10" s="7">
        <v>15.2</v>
      </c>
      <c r="F10" s="7">
        <v>60</v>
      </c>
      <c r="G10" s="7">
        <v>0.08</v>
      </c>
      <c r="H10" s="7"/>
      <c r="I10" s="7"/>
      <c r="J10" s="7"/>
      <c r="K10" s="7"/>
      <c r="L10" s="7">
        <v>6</v>
      </c>
      <c r="M10" s="7">
        <v>26</v>
      </c>
      <c r="N10" s="7">
        <v>22</v>
      </c>
      <c r="O10" s="7">
        <v>0.6</v>
      </c>
      <c r="P10" s="7"/>
      <c r="Q10" s="7"/>
    </row>
    <row r="11" spans="1:17" ht="19.5" customHeight="1">
      <c r="A11" s="4" t="s">
        <v>10</v>
      </c>
      <c r="B11" s="4">
        <v>60</v>
      </c>
      <c r="C11" s="7">
        <v>4.74</v>
      </c>
      <c r="D11" s="7">
        <v>0.54</v>
      </c>
      <c r="E11" s="7">
        <v>31.38</v>
      </c>
      <c r="F11" s="7">
        <v>138.6</v>
      </c>
      <c r="G11" s="7">
        <v>0.09</v>
      </c>
      <c r="H11" s="7">
        <v>0.2</v>
      </c>
      <c r="I11" s="7"/>
      <c r="J11" s="7"/>
      <c r="K11" s="7"/>
      <c r="L11" s="7">
        <v>15.6</v>
      </c>
      <c r="M11" s="7">
        <v>49.8</v>
      </c>
      <c r="N11" s="7">
        <v>19.2</v>
      </c>
      <c r="O11" s="7">
        <v>0.48</v>
      </c>
      <c r="P11" s="7"/>
      <c r="Q11" s="7"/>
    </row>
    <row r="12" spans="1:17" ht="15.75">
      <c r="A12" s="1" t="s">
        <v>21</v>
      </c>
      <c r="B12" s="1"/>
      <c r="C12" s="15">
        <f aca="true" t="shared" si="0" ref="C12:Q12">SUM(C7:C11)</f>
        <v>19.79</v>
      </c>
      <c r="D12" s="15">
        <f t="shared" si="0"/>
        <v>24.72</v>
      </c>
      <c r="E12" s="15">
        <f t="shared" si="0"/>
        <v>95.03999999999999</v>
      </c>
      <c r="F12" s="15">
        <f t="shared" si="0"/>
        <v>644.14</v>
      </c>
      <c r="G12" s="15">
        <f t="shared" si="0"/>
        <v>0.365</v>
      </c>
      <c r="H12" s="15">
        <f t="shared" si="0"/>
        <v>0.38</v>
      </c>
      <c r="I12" s="15">
        <f t="shared" si="0"/>
        <v>14.9</v>
      </c>
      <c r="J12" s="15">
        <f t="shared" si="0"/>
        <v>0.22000000000000003</v>
      </c>
      <c r="K12" s="15">
        <f t="shared" si="0"/>
        <v>3.06</v>
      </c>
      <c r="L12" s="15">
        <f t="shared" si="0"/>
        <v>296.94000000000005</v>
      </c>
      <c r="M12" s="15">
        <f t="shared" si="0"/>
        <v>424.43</v>
      </c>
      <c r="N12" s="15">
        <f t="shared" si="0"/>
        <v>77.82000000000001</v>
      </c>
      <c r="O12" s="15">
        <f t="shared" si="0"/>
        <v>4.58</v>
      </c>
      <c r="P12" s="15">
        <f t="shared" si="0"/>
        <v>2.5</v>
      </c>
      <c r="Q12" s="15">
        <f t="shared" si="0"/>
        <v>0.02</v>
      </c>
    </row>
    <row r="13" spans="1:17" ht="21" customHeight="1">
      <c r="A13" s="136" t="s">
        <v>12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8"/>
    </row>
    <row r="14" spans="1:17" ht="15.75">
      <c r="A14" s="4" t="s">
        <v>103</v>
      </c>
      <c r="B14" s="4">
        <v>100</v>
      </c>
      <c r="C14" s="6">
        <v>2.6</v>
      </c>
      <c r="D14" s="7">
        <v>0.9</v>
      </c>
      <c r="E14" s="7">
        <v>12.5</v>
      </c>
      <c r="F14" s="7">
        <v>45</v>
      </c>
      <c r="G14" s="7"/>
      <c r="H14" s="7"/>
      <c r="I14" s="7">
        <v>0.3</v>
      </c>
      <c r="J14" s="7"/>
      <c r="K14" s="7">
        <v>1.8</v>
      </c>
      <c r="L14" s="7">
        <v>43</v>
      </c>
      <c r="M14" s="7">
        <v>5</v>
      </c>
      <c r="N14" s="7">
        <v>8</v>
      </c>
      <c r="O14" s="7">
        <v>0.01</v>
      </c>
      <c r="P14" s="7"/>
      <c r="Q14" s="7">
        <v>0.01</v>
      </c>
    </row>
    <row r="15" spans="1:17" ht="47.25" customHeight="1">
      <c r="A15" s="4" t="s">
        <v>175</v>
      </c>
      <c r="B15" s="4" t="s">
        <v>169</v>
      </c>
      <c r="C15" s="7">
        <v>3.9</v>
      </c>
      <c r="D15" s="7">
        <v>4.4</v>
      </c>
      <c r="E15" s="7">
        <v>14.6</v>
      </c>
      <c r="F15" s="7">
        <v>186.5</v>
      </c>
      <c r="G15" s="7">
        <v>0.04</v>
      </c>
      <c r="H15" s="7"/>
      <c r="I15" s="7">
        <v>6.21</v>
      </c>
      <c r="J15" s="7">
        <v>0.03</v>
      </c>
      <c r="K15" s="7"/>
      <c r="L15" s="7">
        <v>52.84</v>
      </c>
      <c r="M15" s="7">
        <v>67.48</v>
      </c>
      <c r="N15" s="7">
        <v>15.95</v>
      </c>
      <c r="O15" s="7">
        <v>0.71</v>
      </c>
      <c r="P15" s="7">
        <v>1.9</v>
      </c>
      <c r="Q15" s="7"/>
    </row>
    <row r="16" spans="1:17" ht="53.25" customHeight="1">
      <c r="A16" s="111" t="s">
        <v>176</v>
      </c>
      <c r="B16" s="76" t="s">
        <v>177</v>
      </c>
      <c r="C16" s="77">
        <v>12.36</v>
      </c>
      <c r="D16" s="77">
        <v>17.29</v>
      </c>
      <c r="E16" s="77">
        <v>28.28</v>
      </c>
      <c r="F16" s="77">
        <v>228.3</v>
      </c>
      <c r="G16" s="38">
        <v>0.12</v>
      </c>
      <c r="H16" s="38">
        <v>0.06</v>
      </c>
      <c r="I16" s="38">
        <v>7.4</v>
      </c>
      <c r="J16" s="38">
        <v>0.3</v>
      </c>
      <c r="K16" s="38">
        <v>3</v>
      </c>
      <c r="L16" s="38">
        <v>58.62</v>
      </c>
      <c r="M16" s="38">
        <v>191.3</v>
      </c>
      <c r="N16" s="38">
        <v>9.3</v>
      </c>
      <c r="O16" s="38">
        <v>0.9</v>
      </c>
      <c r="P16" s="38"/>
      <c r="Q16" s="7">
        <v>0.03</v>
      </c>
    </row>
    <row r="17" spans="1:17" ht="24" customHeight="1">
      <c r="A17" s="4" t="s">
        <v>41</v>
      </c>
      <c r="B17" s="4">
        <v>200</v>
      </c>
      <c r="C17" s="7">
        <v>6</v>
      </c>
      <c r="D17" s="7">
        <v>6.2</v>
      </c>
      <c r="E17" s="7">
        <v>29.8</v>
      </c>
      <c r="F17" s="7">
        <v>148</v>
      </c>
      <c r="G17" s="38">
        <v>0.12</v>
      </c>
      <c r="H17" s="38"/>
      <c r="I17" s="38">
        <v>10.92</v>
      </c>
      <c r="J17" s="38"/>
      <c r="K17" s="38"/>
      <c r="L17" s="38">
        <v>158.7</v>
      </c>
      <c r="M17" s="38">
        <v>179.6</v>
      </c>
      <c r="N17" s="38">
        <v>29.98</v>
      </c>
      <c r="O17" s="38">
        <v>3.1</v>
      </c>
      <c r="P17" s="38">
        <v>3</v>
      </c>
      <c r="Q17" s="7"/>
    </row>
    <row r="18" spans="1:17" ht="18.75" customHeight="1">
      <c r="A18" s="4" t="s">
        <v>150</v>
      </c>
      <c r="B18" s="4">
        <v>200</v>
      </c>
      <c r="C18" s="7">
        <v>0.5</v>
      </c>
      <c r="D18" s="7">
        <v>1.5</v>
      </c>
      <c r="E18" s="7">
        <v>0.4</v>
      </c>
      <c r="F18" s="7">
        <v>124</v>
      </c>
      <c r="G18" s="38">
        <v>0.01</v>
      </c>
      <c r="H18" s="38"/>
      <c r="I18" s="38">
        <v>0.06</v>
      </c>
      <c r="J18" s="38"/>
      <c r="K18" s="38"/>
      <c r="L18" s="38">
        <v>58.96</v>
      </c>
      <c r="M18" s="38">
        <v>80.5</v>
      </c>
      <c r="N18" s="38">
        <v>8.96</v>
      </c>
      <c r="O18" s="38">
        <v>1.05</v>
      </c>
      <c r="P18" s="38"/>
      <c r="Q18" s="7"/>
    </row>
    <row r="19" spans="1:17" ht="22.5" customHeight="1">
      <c r="A19" s="4" t="s">
        <v>18</v>
      </c>
      <c r="B19" s="4">
        <v>70</v>
      </c>
      <c r="C19" s="7">
        <v>2.82</v>
      </c>
      <c r="D19" s="7">
        <v>0.72</v>
      </c>
      <c r="E19" s="7">
        <v>27.84</v>
      </c>
      <c r="F19" s="7">
        <v>125.4</v>
      </c>
      <c r="G19" s="7">
        <v>0.08</v>
      </c>
      <c r="H19" s="7">
        <v>0.51</v>
      </c>
      <c r="I19" s="7"/>
      <c r="J19" s="7"/>
      <c r="K19" s="7"/>
      <c r="L19" s="7">
        <v>45</v>
      </c>
      <c r="M19" s="7">
        <v>61.5</v>
      </c>
      <c r="N19" s="7">
        <v>23</v>
      </c>
      <c r="O19" s="7">
        <v>0.15</v>
      </c>
      <c r="P19" s="7"/>
      <c r="Q19" s="7"/>
    </row>
    <row r="20" spans="1:17" ht="29.25" customHeight="1">
      <c r="A20" s="4" t="s">
        <v>10</v>
      </c>
      <c r="B20" s="4">
        <v>60</v>
      </c>
      <c r="C20" s="7">
        <v>3.16</v>
      </c>
      <c r="D20" s="7">
        <v>0.36</v>
      </c>
      <c r="E20" s="7">
        <v>20.92</v>
      </c>
      <c r="F20" s="7">
        <v>92.4</v>
      </c>
      <c r="G20" s="7">
        <v>0.045</v>
      </c>
      <c r="H20" s="7"/>
      <c r="I20" s="7"/>
      <c r="J20" s="7"/>
      <c r="K20" s="7"/>
      <c r="L20" s="7">
        <v>7.8</v>
      </c>
      <c r="M20" s="7">
        <v>44.9</v>
      </c>
      <c r="N20" s="7">
        <v>9.6</v>
      </c>
      <c r="O20" s="7">
        <v>0.24</v>
      </c>
      <c r="P20" s="7"/>
      <c r="Q20" s="7"/>
    </row>
    <row r="21" spans="1:17" ht="15.75">
      <c r="A21" s="1" t="s">
        <v>21</v>
      </c>
      <c r="B21" s="4">
        <v>75</v>
      </c>
      <c r="C21" s="15">
        <f>SUM(C14:C20)</f>
        <v>31.34</v>
      </c>
      <c r="D21" s="15">
        <f aca="true" t="shared" si="1" ref="D21:Q21">SUM(D14:D20)</f>
        <v>31.369999999999997</v>
      </c>
      <c r="E21" s="15">
        <f t="shared" si="1"/>
        <v>134.34000000000003</v>
      </c>
      <c r="F21" s="15">
        <f t="shared" si="1"/>
        <v>949.5999999999999</v>
      </c>
      <c r="G21" s="15">
        <f t="shared" si="1"/>
        <v>0.41500000000000004</v>
      </c>
      <c r="H21" s="15">
        <f t="shared" si="1"/>
        <v>0.5700000000000001</v>
      </c>
      <c r="I21" s="15">
        <f t="shared" si="1"/>
        <v>24.889999999999997</v>
      </c>
      <c r="J21" s="15">
        <f t="shared" si="1"/>
        <v>0.32999999999999996</v>
      </c>
      <c r="K21" s="15">
        <f t="shared" si="1"/>
        <v>4.8</v>
      </c>
      <c r="L21" s="15">
        <f t="shared" si="1"/>
        <v>424.91999999999996</v>
      </c>
      <c r="M21" s="15">
        <f t="shared" si="1"/>
        <v>630.28</v>
      </c>
      <c r="N21" s="15">
        <f t="shared" si="1"/>
        <v>104.78999999999999</v>
      </c>
      <c r="O21" s="15">
        <f t="shared" si="1"/>
        <v>6.160000000000001</v>
      </c>
      <c r="P21" s="15">
        <f t="shared" si="1"/>
        <v>4.9</v>
      </c>
      <c r="Q21" s="15">
        <f t="shared" si="1"/>
        <v>0.04</v>
      </c>
    </row>
    <row r="22" spans="1:17" ht="17.25" customHeight="1">
      <c r="A22" s="136" t="s">
        <v>19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8"/>
    </row>
    <row r="23" spans="1:17" ht="19.5" customHeight="1">
      <c r="A23" s="4" t="s">
        <v>178</v>
      </c>
      <c r="B23" s="4">
        <v>30</v>
      </c>
      <c r="C23" s="6">
        <v>4.9</v>
      </c>
      <c r="D23" s="7">
        <v>4.56</v>
      </c>
      <c r="E23" s="7">
        <v>40.4</v>
      </c>
      <c r="F23" s="7">
        <v>200</v>
      </c>
      <c r="G23" s="7">
        <v>0.2</v>
      </c>
      <c r="H23" s="7">
        <v>0.2</v>
      </c>
      <c r="I23" s="7"/>
      <c r="J23" s="7">
        <v>0.1</v>
      </c>
      <c r="K23" s="7"/>
      <c r="L23" s="7">
        <v>2.34</v>
      </c>
      <c r="M23" s="7">
        <v>13.5</v>
      </c>
      <c r="N23" s="7">
        <v>8</v>
      </c>
      <c r="O23" s="7">
        <v>1</v>
      </c>
      <c r="P23" s="7">
        <v>2</v>
      </c>
      <c r="Q23" s="7"/>
    </row>
    <row r="24" spans="1:17" ht="31.5">
      <c r="A24" s="4" t="s">
        <v>166</v>
      </c>
      <c r="B24" s="25">
        <v>200</v>
      </c>
      <c r="C24" s="19">
        <v>5.9</v>
      </c>
      <c r="D24" s="19">
        <v>10.8</v>
      </c>
      <c r="E24" s="19">
        <v>9.9</v>
      </c>
      <c r="F24" s="19">
        <v>153</v>
      </c>
      <c r="G24" s="7">
        <v>0.01</v>
      </c>
      <c r="H24" s="7">
        <v>0.09</v>
      </c>
      <c r="I24" s="7">
        <v>1.64</v>
      </c>
      <c r="J24" s="7">
        <v>0.09</v>
      </c>
      <c r="K24" s="7">
        <v>1.6</v>
      </c>
      <c r="L24" s="7">
        <v>168</v>
      </c>
      <c r="M24" s="7">
        <v>108</v>
      </c>
      <c r="N24" s="7">
        <v>26.46</v>
      </c>
      <c r="O24" s="7">
        <v>1.5</v>
      </c>
      <c r="P24" s="7">
        <v>0.3</v>
      </c>
      <c r="Q24" s="7">
        <v>0.01</v>
      </c>
    </row>
    <row r="25" spans="1:17" ht="15.75">
      <c r="A25" s="4" t="s">
        <v>202</v>
      </c>
      <c r="B25" s="25">
        <v>200</v>
      </c>
      <c r="C25" s="87">
        <v>3</v>
      </c>
      <c r="D25" s="87"/>
      <c r="E25" s="87">
        <v>5.06</v>
      </c>
      <c r="F25" s="87">
        <v>56.2</v>
      </c>
      <c r="G25" s="6"/>
      <c r="H25" s="6"/>
      <c r="I25" s="6">
        <v>9</v>
      </c>
      <c r="J25" s="6"/>
      <c r="K25" s="6"/>
      <c r="L25" s="6">
        <v>9</v>
      </c>
      <c r="M25" s="6">
        <v>149.56</v>
      </c>
      <c r="N25" s="6">
        <v>11.2</v>
      </c>
      <c r="O25" s="6"/>
      <c r="P25" s="6"/>
      <c r="Q25" s="6"/>
    </row>
    <row r="26" spans="1:17" ht="15.75">
      <c r="A26" s="1" t="s">
        <v>21</v>
      </c>
      <c r="B26" s="1"/>
      <c r="C26" s="15">
        <f>SUM(C23:C25)</f>
        <v>13.8</v>
      </c>
      <c r="D26" s="15">
        <f aca="true" t="shared" si="2" ref="D26:Q26">SUM(D23:D25)</f>
        <v>15.36</v>
      </c>
      <c r="E26" s="15">
        <f t="shared" si="2"/>
        <v>55.36</v>
      </c>
      <c r="F26" s="15">
        <f t="shared" si="2"/>
        <v>409.2</v>
      </c>
      <c r="G26" s="15">
        <f t="shared" si="2"/>
        <v>0.21000000000000002</v>
      </c>
      <c r="H26" s="15">
        <f t="shared" si="2"/>
        <v>0.29000000000000004</v>
      </c>
      <c r="I26" s="15">
        <f t="shared" si="2"/>
        <v>10.64</v>
      </c>
      <c r="J26" s="15">
        <f t="shared" si="2"/>
        <v>0.19</v>
      </c>
      <c r="K26" s="15">
        <f t="shared" si="2"/>
        <v>1.6</v>
      </c>
      <c r="L26" s="15">
        <f t="shared" si="2"/>
        <v>179.34</v>
      </c>
      <c r="M26" s="15">
        <f t="shared" si="2"/>
        <v>271.06</v>
      </c>
      <c r="N26" s="15">
        <f t="shared" si="2"/>
        <v>45.66</v>
      </c>
      <c r="O26" s="15">
        <f t="shared" si="2"/>
        <v>2.5</v>
      </c>
      <c r="P26" s="15">
        <f t="shared" si="2"/>
        <v>2.3</v>
      </c>
      <c r="Q26" s="15">
        <f t="shared" si="2"/>
        <v>0.01</v>
      </c>
    </row>
    <row r="27" spans="1:17" ht="19.5" customHeight="1">
      <c r="A27" s="110" t="s">
        <v>22</v>
      </c>
      <c r="B27" s="17"/>
      <c r="C27" s="11">
        <f aca="true" t="shared" si="3" ref="C27:O27">SUM(C12,C21,C26)</f>
        <v>64.92999999999999</v>
      </c>
      <c r="D27" s="11">
        <f t="shared" si="3"/>
        <v>71.44999999999999</v>
      </c>
      <c r="E27" s="11">
        <f t="shared" si="3"/>
        <v>284.74</v>
      </c>
      <c r="F27" s="11">
        <f t="shared" si="3"/>
        <v>2002.9399999999998</v>
      </c>
      <c r="G27" s="11">
        <f t="shared" si="3"/>
        <v>0.99</v>
      </c>
      <c r="H27" s="11">
        <f>SUM(H12,H21,H26)</f>
        <v>1.2400000000000002</v>
      </c>
      <c r="I27" s="11">
        <f t="shared" si="3"/>
        <v>50.43</v>
      </c>
      <c r="J27" s="11">
        <f t="shared" si="3"/>
        <v>0.74</v>
      </c>
      <c r="K27" s="11">
        <f t="shared" si="3"/>
        <v>9.459999999999999</v>
      </c>
      <c r="L27" s="11">
        <f t="shared" si="3"/>
        <v>901.2</v>
      </c>
      <c r="M27" s="11">
        <f t="shared" si="3"/>
        <v>1325.77</v>
      </c>
      <c r="N27" s="11">
        <f t="shared" si="3"/>
        <v>228.27</v>
      </c>
      <c r="O27" s="11">
        <f t="shared" si="3"/>
        <v>13.240000000000002</v>
      </c>
      <c r="P27" s="11">
        <f>SUM(P12,P21,P26)</f>
        <v>9.7</v>
      </c>
      <c r="Q27" s="11">
        <f>SUM(Q12,Q21,Q26)</f>
        <v>0.06999999999999999</v>
      </c>
    </row>
    <row r="29" spans="6:11" ht="14.25">
      <c r="F29" s="37" t="s">
        <v>213</v>
      </c>
      <c r="G29" s="37"/>
      <c r="H29" s="37"/>
      <c r="I29" s="37"/>
      <c r="J29" s="37"/>
      <c r="K29" s="37"/>
    </row>
    <row r="30" spans="6:15" ht="14.25">
      <c r="F30" s="147" t="s">
        <v>214</v>
      </c>
      <c r="G30" s="147"/>
      <c r="H30" s="147"/>
      <c r="I30" s="147"/>
      <c r="J30" s="147"/>
      <c r="K30" s="147"/>
      <c r="L30" s="147"/>
      <c r="M30" s="147"/>
      <c r="N30" s="147"/>
      <c r="O30" s="147"/>
    </row>
    <row r="31" spans="6:11" ht="14.25">
      <c r="F31" s="147" t="s">
        <v>215</v>
      </c>
      <c r="G31" s="147"/>
      <c r="H31" s="147"/>
      <c r="I31" s="147"/>
      <c r="J31" s="37"/>
      <c r="K31" s="37"/>
    </row>
    <row r="32" spans="9:13" ht="14.25">
      <c r="I32" s="37"/>
      <c r="J32" s="37"/>
      <c r="K32" s="37"/>
      <c r="L32" s="37"/>
      <c r="M32" s="37"/>
    </row>
  </sheetData>
  <sheetProtection/>
  <mergeCells count="11">
    <mergeCell ref="F30:O30"/>
    <mergeCell ref="F31:I31"/>
    <mergeCell ref="A2:Q2"/>
    <mergeCell ref="A6:Q6"/>
    <mergeCell ref="A13:Q13"/>
    <mergeCell ref="A22:Q22"/>
    <mergeCell ref="A4:A5"/>
    <mergeCell ref="F4:F5"/>
    <mergeCell ref="B5:E5"/>
    <mergeCell ref="G4:K4"/>
    <mergeCell ref="L4:Q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30"/>
  <sheetViews>
    <sheetView tabSelected="1" view="pageBreakPreview" zoomScale="64" zoomScaleNormal="75" zoomScaleSheetLayoutView="64" zoomScalePageLayoutView="0" workbookViewId="0" topLeftCell="A1">
      <selection activeCell="G28" sqref="G28:P31"/>
    </sheetView>
  </sheetViews>
  <sheetFormatPr defaultColWidth="9.140625" defaultRowHeight="12.75"/>
  <cols>
    <col min="1" max="1" width="23.57421875" style="0" customWidth="1"/>
  </cols>
  <sheetData>
    <row r="2" spans="1:18" ht="18">
      <c r="A2" s="148" t="s">
        <v>72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t="s">
        <v>93</v>
      </c>
    </row>
    <row r="3" ht="12.75">
      <c r="R3" t="s">
        <v>97</v>
      </c>
    </row>
    <row r="4" spans="1:18" ht="18" customHeight="1">
      <c r="A4" s="139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50" t="s">
        <v>5</v>
      </c>
      <c r="G4" s="144" t="s">
        <v>23</v>
      </c>
      <c r="H4" s="145"/>
      <c r="I4" s="145"/>
      <c r="J4" s="145"/>
      <c r="K4" s="146"/>
      <c r="L4" s="144" t="s">
        <v>24</v>
      </c>
      <c r="M4" s="145"/>
      <c r="N4" s="145"/>
      <c r="O4" s="145"/>
      <c r="P4" s="145"/>
      <c r="Q4" s="146"/>
      <c r="R4" s="49" t="s">
        <v>138</v>
      </c>
    </row>
    <row r="5" spans="1:18" ht="16.5" customHeight="1">
      <c r="A5" s="139"/>
      <c r="B5" s="139" t="s">
        <v>6</v>
      </c>
      <c r="C5" s="151"/>
      <c r="D5" s="151"/>
      <c r="E5" s="151"/>
      <c r="F5" s="150"/>
      <c r="G5" s="74" t="s">
        <v>32</v>
      </c>
      <c r="H5" s="74" t="s">
        <v>101</v>
      </c>
      <c r="I5" s="74" t="s">
        <v>25</v>
      </c>
      <c r="J5" s="74" t="s">
        <v>26</v>
      </c>
      <c r="K5" s="74" t="s">
        <v>27</v>
      </c>
      <c r="L5" s="24" t="s">
        <v>28</v>
      </c>
      <c r="M5" s="24" t="s">
        <v>29</v>
      </c>
      <c r="N5" s="24" t="s">
        <v>30</v>
      </c>
      <c r="O5" s="24" t="s">
        <v>31</v>
      </c>
      <c r="P5" s="24" t="s">
        <v>99</v>
      </c>
      <c r="Q5" s="7" t="s">
        <v>100</v>
      </c>
      <c r="R5" t="s">
        <v>142</v>
      </c>
    </row>
    <row r="6" spans="1:17" ht="15.75">
      <c r="A6" s="136" t="s">
        <v>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1:17" ht="39" customHeight="1">
      <c r="A7" s="8" t="s">
        <v>151</v>
      </c>
      <c r="B7" s="8" t="s">
        <v>139</v>
      </c>
      <c r="C7" s="9">
        <v>8.52</v>
      </c>
      <c r="D7" s="10">
        <v>6.05</v>
      </c>
      <c r="E7" s="10">
        <v>0.25</v>
      </c>
      <c r="F7" s="10">
        <v>269.64</v>
      </c>
      <c r="G7" s="7">
        <v>0.07</v>
      </c>
      <c r="H7" s="7"/>
      <c r="I7" s="7">
        <v>17.85</v>
      </c>
      <c r="J7" s="7">
        <v>0.14</v>
      </c>
      <c r="K7" s="7">
        <v>0.4</v>
      </c>
      <c r="L7" s="7">
        <v>124.56</v>
      </c>
      <c r="M7" s="7">
        <v>198.82</v>
      </c>
      <c r="N7" s="7">
        <v>17.6</v>
      </c>
      <c r="O7" s="7">
        <v>2.56</v>
      </c>
      <c r="P7" s="7">
        <v>1.5</v>
      </c>
      <c r="Q7" s="7"/>
    </row>
    <row r="8" spans="1:17" ht="30.75" customHeight="1">
      <c r="A8" s="4" t="s">
        <v>102</v>
      </c>
      <c r="B8" s="4">
        <v>10</v>
      </c>
      <c r="C8" s="6">
        <v>6.38</v>
      </c>
      <c r="D8" s="7">
        <v>10.18</v>
      </c>
      <c r="E8" s="7">
        <v>34.23</v>
      </c>
      <c r="F8" s="38">
        <v>235.23</v>
      </c>
      <c r="G8" s="38">
        <v>0.08</v>
      </c>
      <c r="H8" s="38"/>
      <c r="I8" s="38"/>
      <c r="J8" s="38"/>
      <c r="K8" s="38">
        <v>3</v>
      </c>
      <c r="L8" s="38">
        <v>59.57</v>
      </c>
      <c r="M8" s="38">
        <v>60.2</v>
      </c>
      <c r="N8" s="38">
        <v>11.2</v>
      </c>
      <c r="O8" s="38">
        <v>0.62</v>
      </c>
      <c r="P8" s="38">
        <v>2</v>
      </c>
      <c r="Q8" s="7">
        <v>0.02</v>
      </c>
    </row>
    <row r="9" spans="1:17" ht="29.25" customHeight="1">
      <c r="A9" s="4" t="s">
        <v>145</v>
      </c>
      <c r="B9" s="4">
        <v>200</v>
      </c>
      <c r="C9" s="6">
        <v>2.5</v>
      </c>
      <c r="D9" s="7">
        <v>3.6</v>
      </c>
      <c r="E9" s="7">
        <v>28.7</v>
      </c>
      <c r="F9" s="7">
        <v>52</v>
      </c>
      <c r="G9" s="7">
        <v>0.03</v>
      </c>
      <c r="H9" s="7"/>
      <c r="I9" s="7">
        <v>0.52</v>
      </c>
      <c r="J9" s="7">
        <v>0.1</v>
      </c>
      <c r="K9" s="7"/>
      <c r="L9" s="7">
        <v>100</v>
      </c>
      <c r="M9" s="7">
        <v>141.09</v>
      </c>
      <c r="N9" s="7">
        <v>18.83</v>
      </c>
      <c r="O9" s="7">
        <v>0.062</v>
      </c>
      <c r="P9" s="7"/>
      <c r="Q9" s="7"/>
    </row>
    <row r="10" spans="1:17" ht="16.5" customHeight="1">
      <c r="A10" s="4" t="s">
        <v>10</v>
      </c>
      <c r="B10" s="4">
        <v>60</v>
      </c>
      <c r="C10" s="7">
        <v>4.74</v>
      </c>
      <c r="D10" s="7">
        <v>0.54</v>
      </c>
      <c r="E10" s="7">
        <v>31.38</v>
      </c>
      <c r="F10" s="7">
        <v>138.6</v>
      </c>
      <c r="G10" s="7">
        <v>0.09</v>
      </c>
      <c r="H10" s="7">
        <v>0.4</v>
      </c>
      <c r="I10" s="7"/>
      <c r="J10" s="7"/>
      <c r="K10" s="7"/>
      <c r="L10" s="7">
        <v>15.6</v>
      </c>
      <c r="M10" s="7">
        <v>49.8</v>
      </c>
      <c r="N10" s="7">
        <v>19.2</v>
      </c>
      <c r="O10" s="7">
        <v>0.48</v>
      </c>
      <c r="P10" s="7"/>
      <c r="Q10" s="7"/>
    </row>
    <row r="11" spans="1:17" ht="15.75">
      <c r="A11" s="1" t="s">
        <v>21</v>
      </c>
      <c r="B11" s="1"/>
      <c r="C11" s="15">
        <f aca="true" t="shared" si="0" ref="C11:Q11">SUM(C7:C10)</f>
        <v>22.14</v>
      </c>
      <c r="D11" s="15">
        <f t="shared" si="0"/>
        <v>20.37</v>
      </c>
      <c r="E11" s="15">
        <f t="shared" si="0"/>
        <v>94.55999999999999</v>
      </c>
      <c r="F11" s="15">
        <f t="shared" si="0"/>
        <v>695.47</v>
      </c>
      <c r="G11" s="15">
        <f t="shared" si="0"/>
        <v>0.27</v>
      </c>
      <c r="H11" s="15">
        <f t="shared" si="0"/>
        <v>0.4</v>
      </c>
      <c r="I11" s="15">
        <f t="shared" si="0"/>
        <v>18.37</v>
      </c>
      <c r="J11" s="15">
        <f t="shared" si="0"/>
        <v>0.24000000000000002</v>
      </c>
      <c r="K11" s="15">
        <f t="shared" si="0"/>
        <v>3.4</v>
      </c>
      <c r="L11" s="15">
        <f t="shared" si="0"/>
        <v>299.73</v>
      </c>
      <c r="M11" s="15">
        <f t="shared" si="0"/>
        <v>449.91</v>
      </c>
      <c r="N11" s="15">
        <f t="shared" si="0"/>
        <v>66.83</v>
      </c>
      <c r="O11" s="15">
        <f t="shared" si="0"/>
        <v>3.722</v>
      </c>
      <c r="P11" s="15">
        <f t="shared" si="0"/>
        <v>3.5</v>
      </c>
      <c r="Q11" s="15">
        <f t="shared" si="0"/>
        <v>0.02</v>
      </c>
    </row>
    <row r="12" spans="1:17" ht="15.75">
      <c r="A12" s="136" t="s">
        <v>12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8"/>
    </row>
    <row r="13" spans="1:17" ht="31.5">
      <c r="A13" s="4" t="s">
        <v>163</v>
      </c>
      <c r="B13" s="4">
        <v>100</v>
      </c>
      <c r="C13" s="6">
        <v>2</v>
      </c>
      <c r="D13" s="7">
        <v>3.68</v>
      </c>
      <c r="E13" s="7">
        <v>6.16</v>
      </c>
      <c r="F13" s="7">
        <v>52.25</v>
      </c>
      <c r="G13" s="7"/>
      <c r="H13" s="7"/>
      <c r="I13" s="7">
        <v>0.45</v>
      </c>
      <c r="J13" s="7"/>
      <c r="K13" s="7">
        <v>3</v>
      </c>
      <c r="L13" s="7">
        <v>55.8</v>
      </c>
      <c r="M13" s="7">
        <v>27</v>
      </c>
      <c r="N13" s="7">
        <v>1</v>
      </c>
      <c r="O13" s="7">
        <v>0.03</v>
      </c>
      <c r="P13" s="7"/>
      <c r="Q13" s="7">
        <v>0.05</v>
      </c>
    </row>
    <row r="14" spans="1:17" ht="30" customHeight="1">
      <c r="A14" s="14" t="s">
        <v>179</v>
      </c>
      <c r="B14" s="75" t="s">
        <v>64</v>
      </c>
      <c r="C14" s="7">
        <v>4.38</v>
      </c>
      <c r="D14" s="7">
        <v>6.12</v>
      </c>
      <c r="E14" s="7">
        <v>19.72</v>
      </c>
      <c r="F14" s="7">
        <v>156.08</v>
      </c>
      <c r="G14" s="7">
        <v>0.24</v>
      </c>
      <c r="H14" s="7">
        <v>0.5</v>
      </c>
      <c r="I14" s="7">
        <v>16.38</v>
      </c>
      <c r="J14" s="7"/>
      <c r="K14" s="7">
        <v>0.068</v>
      </c>
      <c r="L14" s="7">
        <v>108.6</v>
      </c>
      <c r="M14" s="7">
        <v>127.16</v>
      </c>
      <c r="N14" s="7">
        <v>22.34</v>
      </c>
      <c r="O14" s="7">
        <v>0.77</v>
      </c>
      <c r="P14" s="7"/>
      <c r="Q14" s="7"/>
    </row>
    <row r="15" spans="1:17" ht="43.5" customHeight="1">
      <c r="A15" s="4" t="s">
        <v>38</v>
      </c>
      <c r="B15" s="4" t="s">
        <v>39</v>
      </c>
      <c r="C15" s="7">
        <v>10.72</v>
      </c>
      <c r="D15" s="7">
        <v>15.6</v>
      </c>
      <c r="E15" s="7">
        <v>36.33</v>
      </c>
      <c r="F15" s="7">
        <v>255.33</v>
      </c>
      <c r="G15" s="7">
        <v>0.09</v>
      </c>
      <c r="H15" s="7"/>
      <c r="I15" s="7">
        <v>2.58</v>
      </c>
      <c r="J15" s="7">
        <v>0.3</v>
      </c>
      <c r="K15" s="7"/>
      <c r="L15" s="7">
        <v>119.5</v>
      </c>
      <c r="M15" s="7">
        <v>190.2</v>
      </c>
      <c r="N15" s="7">
        <v>17.71</v>
      </c>
      <c r="O15" s="7">
        <v>1.25</v>
      </c>
      <c r="P15" s="7">
        <v>1.06</v>
      </c>
      <c r="Q15" s="7"/>
    </row>
    <row r="16" spans="1:17" ht="15.75" customHeight="1">
      <c r="A16" s="4" t="s">
        <v>55</v>
      </c>
      <c r="B16" s="4">
        <v>200</v>
      </c>
      <c r="C16" s="7">
        <v>7.8</v>
      </c>
      <c r="D16" s="7">
        <v>5.22</v>
      </c>
      <c r="E16" s="7">
        <v>18.8</v>
      </c>
      <c r="F16" s="7">
        <v>160</v>
      </c>
      <c r="G16" s="7">
        <v>0.03</v>
      </c>
      <c r="H16" s="7">
        <v>0.04</v>
      </c>
      <c r="I16" s="7">
        <v>4.1</v>
      </c>
      <c r="J16" s="7"/>
      <c r="K16" s="7"/>
      <c r="L16" s="7">
        <v>32</v>
      </c>
      <c r="M16" s="7">
        <v>173.08</v>
      </c>
      <c r="N16" s="7">
        <v>23.87</v>
      </c>
      <c r="O16" s="7">
        <v>0.53</v>
      </c>
      <c r="P16" s="7">
        <v>4</v>
      </c>
      <c r="Q16" s="7"/>
    </row>
    <row r="17" spans="1:17" ht="18.75" customHeight="1">
      <c r="A17" s="4" t="s">
        <v>16</v>
      </c>
      <c r="B17" s="4">
        <v>200</v>
      </c>
      <c r="C17" s="7">
        <v>0.6</v>
      </c>
      <c r="D17" s="7"/>
      <c r="E17" s="7">
        <v>5</v>
      </c>
      <c r="F17" s="7">
        <v>138</v>
      </c>
      <c r="G17" s="7"/>
      <c r="H17" s="7"/>
      <c r="I17" s="7"/>
      <c r="J17" s="7"/>
      <c r="K17" s="7"/>
      <c r="L17" s="7">
        <v>53.34</v>
      </c>
      <c r="M17" s="7">
        <v>5.51</v>
      </c>
      <c r="N17" s="7">
        <v>7.79</v>
      </c>
      <c r="O17" s="7">
        <v>0.09</v>
      </c>
      <c r="P17" s="7"/>
      <c r="Q17" s="7"/>
    </row>
    <row r="18" spans="1:17" ht="20.25" customHeight="1">
      <c r="A18" s="4" t="s">
        <v>18</v>
      </c>
      <c r="B18" s="4">
        <v>60</v>
      </c>
      <c r="C18" s="7">
        <v>2.82</v>
      </c>
      <c r="D18" s="7">
        <v>0.72</v>
      </c>
      <c r="E18" s="7">
        <v>27.84</v>
      </c>
      <c r="F18" s="7">
        <v>125.4</v>
      </c>
      <c r="G18" s="7">
        <v>0.08</v>
      </c>
      <c r="H18" s="7">
        <v>0.03</v>
      </c>
      <c r="I18" s="7"/>
      <c r="J18" s="7"/>
      <c r="K18" s="7"/>
      <c r="L18" s="7">
        <v>45</v>
      </c>
      <c r="M18" s="7">
        <v>61.5</v>
      </c>
      <c r="N18" s="7">
        <v>23</v>
      </c>
      <c r="O18" s="7">
        <v>0.15</v>
      </c>
      <c r="P18" s="7"/>
      <c r="Q18" s="7"/>
    </row>
    <row r="19" spans="1:17" ht="21.75" customHeight="1">
      <c r="A19" s="4" t="s">
        <v>10</v>
      </c>
      <c r="B19" s="4">
        <v>75</v>
      </c>
      <c r="C19" s="7">
        <v>3.16</v>
      </c>
      <c r="D19" s="7">
        <v>0.36</v>
      </c>
      <c r="E19" s="7">
        <v>20.92</v>
      </c>
      <c r="F19" s="7">
        <v>92.4</v>
      </c>
      <c r="G19" s="7">
        <v>0.045</v>
      </c>
      <c r="H19" s="7"/>
      <c r="I19" s="7"/>
      <c r="J19" s="7"/>
      <c r="K19" s="7"/>
      <c r="L19" s="7">
        <v>7.8</v>
      </c>
      <c r="M19" s="7">
        <v>44.9</v>
      </c>
      <c r="N19" s="7">
        <v>9.6</v>
      </c>
      <c r="O19" s="7">
        <v>0.24</v>
      </c>
      <c r="P19" s="7"/>
      <c r="Q19" s="7"/>
    </row>
    <row r="20" spans="1:17" ht="15.75">
      <c r="A20" s="1" t="s">
        <v>21</v>
      </c>
      <c r="B20" s="1"/>
      <c r="C20" s="15">
        <f aca="true" t="shared" si="1" ref="C20:I20">SUM(C13:C19)</f>
        <v>31.480000000000004</v>
      </c>
      <c r="D20" s="15">
        <f t="shared" si="1"/>
        <v>31.699999999999996</v>
      </c>
      <c r="E20" s="15">
        <f t="shared" si="1"/>
        <v>134.76999999999998</v>
      </c>
      <c r="F20" s="15">
        <f t="shared" si="1"/>
        <v>979.46</v>
      </c>
      <c r="G20" s="15">
        <f t="shared" si="1"/>
        <v>0.485</v>
      </c>
      <c r="H20" s="15">
        <f t="shared" si="1"/>
        <v>0.5700000000000001</v>
      </c>
      <c r="I20" s="15">
        <f t="shared" si="1"/>
        <v>23.509999999999998</v>
      </c>
      <c r="J20" s="15">
        <f>SUM(J14:J19)</f>
        <v>0.3</v>
      </c>
      <c r="K20" s="15">
        <f>SUM(K13:K19)</f>
        <v>3.068</v>
      </c>
      <c r="L20" s="15">
        <f aca="true" t="shared" si="2" ref="L20:Q20">SUM(L13:L19)</f>
        <v>422.04</v>
      </c>
      <c r="M20" s="15">
        <f t="shared" si="2"/>
        <v>629.35</v>
      </c>
      <c r="N20" s="15">
        <f t="shared" si="2"/>
        <v>105.31</v>
      </c>
      <c r="O20" s="15">
        <f t="shared" si="2"/>
        <v>3.0599999999999996</v>
      </c>
      <c r="P20" s="15">
        <f t="shared" si="2"/>
        <v>5.0600000000000005</v>
      </c>
      <c r="Q20" s="15">
        <f t="shared" si="2"/>
        <v>0.05</v>
      </c>
    </row>
    <row r="21" spans="1:17" ht="18" customHeight="1">
      <c r="A21" s="136" t="s">
        <v>19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8"/>
    </row>
    <row r="22" spans="1:17" ht="18" customHeight="1">
      <c r="A22" s="4" t="s">
        <v>203</v>
      </c>
      <c r="B22" s="4">
        <v>60</v>
      </c>
      <c r="C22" s="85">
        <v>8.1</v>
      </c>
      <c r="D22" s="86">
        <v>9.5</v>
      </c>
      <c r="E22" s="86">
        <v>50</v>
      </c>
      <c r="F22" s="86">
        <v>164.2</v>
      </c>
      <c r="G22" s="86">
        <v>0.2</v>
      </c>
      <c r="H22" s="86">
        <v>0.076</v>
      </c>
      <c r="I22" s="86"/>
      <c r="J22" s="86">
        <v>0.1</v>
      </c>
      <c r="K22" s="86">
        <v>0.74</v>
      </c>
      <c r="L22" s="86">
        <v>16.8</v>
      </c>
      <c r="M22" s="86">
        <v>21.3</v>
      </c>
      <c r="N22" s="86">
        <v>15.96</v>
      </c>
      <c r="O22" s="86">
        <v>0.4</v>
      </c>
      <c r="P22" s="86">
        <v>1</v>
      </c>
      <c r="Q22" s="86">
        <v>0.01</v>
      </c>
    </row>
    <row r="23" spans="1:17" ht="21.75" customHeight="1">
      <c r="A23" s="4" t="s">
        <v>152</v>
      </c>
      <c r="B23" s="4">
        <v>200</v>
      </c>
      <c r="C23" s="16">
        <v>5.6</v>
      </c>
      <c r="D23" s="16">
        <v>5.8</v>
      </c>
      <c r="E23" s="16">
        <v>8.2</v>
      </c>
      <c r="F23" s="16">
        <v>256</v>
      </c>
      <c r="G23" s="7">
        <v>0.02</v>
      </c>
      <c r="H23" s="7">
        <v>0.2</v>
      </c>
      <c r="I23" s="7">
        <v>10.98</v>
      </c>
      <c r="J23" s="7">
        <v>0.03</v>
      </c>
      <c r="K23" s="7">
        <v>1.1</v>
      </c>
      <c r="L23" s="7">
        <v>164</v>
      </c>
      <c r="M23" s="7">
        <v>250</v>
      </c>
      <c r="N23" s="7">
        <v>29</v>
      </c>
      <c r="O23" s="7">
        <v>1.7</v>
      </c>
      <c r="P23" s="7">
        <v>1.08</v>
      </c>
      <c r="Q23" s="7"/>
    </row>
    <row r="24" spans="1:17" ht="15.75">
      <c r="A24" s="1" t="s">
        <v>21</v>
      </c>
      <c r="B24" s="1"/>
      <c r="C24" s="15">
        <f>SUM(C22:C23)</f>
        <v>13.7</v>
      </c>
      <c r="D24" s="15">
        <f aca="true" t="shared" si="3" ref="D24:Q24">SUM(D22:D23)</f>
        <v>15.3</v>
      </c>
      <c r="E24" s="15">
        <f t="shared" si="3"/>
        <v>58.2</v>
      </c>
      <c r="F24" s="15">
        <f t="shared" si="3"/>
        <v>420.2</v>
      </c>
      <c r="G24" s="15">
        <f t="shared" si="3"/>
        <v>0.22</v>
      </c>
      <c r="H24" s="15">
        <f t="shared" si="3"/>
        <v>0.276</v>
      </c>
      <c r="I24" s="15">
        <f t="shared" si="3"/>
        <v>10.98</v>
      </c>
      <c r="J24" s="15">
        <f t="shared" si="3"/>
        <v>0.13</v>
      </c>
      <c r="K24" s="15">
        <f t="shared" si="3"/>
        <v>1.84</v>
      </c>
      <c r="L24" s="15">
        <f t="shared" si="3"/>
        <v>180.8</v>
      </c>
      <c r="M24" s="15">
        <f t="shared" si="3"/>
        <v>271.3</v>
      </c>
      <c r="N24" s="15">
        <f t="shared" si="3"/>
        <v>44.96</v>
      </c>
      <c r="O24" s="15">
        <f t="shared" si="3"/>
        <v>2.1</v>
      </c>
      <c r="P24" s="15">
        <f t="shared" si="3"/>
        <v>2.08</v>
      </c>
      <c r="Q24" s="15">
        <f t="shared" si="3"/>
        <v>0.01</v>
      </c>
    </row>
    <row r="25" spans="1:17" ht="21" customHeight="1">
      <c r="A25" s="110" t="s">
        <v>22</v>
      </c>
      <c r="B25" s="17"/>
      <c r="C25" s="11">
        <f aca="true" t="shared" si="4" ref="C25:O25">SUM(C11,C20,C24)</f>
        <v>67.32000000000001</v>
      </c>
      <c r="D25" s="11">
        <f t="shared" si="4"/>
        <v>67.36999999999999</v>
      </c>
      <c r="E25" s="11">
        <f t="shared" si="4"/>
        <v>287.53</v>
      </c>
      <c r="F25" s="11">
        <f t="shared" si="4"/>
        <v>2095.13</v>
      </c>
      <c r="G25" s="11">
        <f t="shared" si="4"/>
        <v>0.975</v>
      </c>
      <c r="H25" s="11">
        <f>SUM(H11,H20,H24)</f>
        <v>1.246</v>
      </c>
      <c r="I25" s="11">
        <f t="shared" si="4"/>
        <v>52.86</v>
      </c>
      <c r="J25" s="11">
        <f t="shared" si="4"/>
        <v>0.67</v>
      </c>
      <c r="K25" s="11">
        <f t="shared" si="4"/>
        <v>8.308</v>
      </c>
      <c r="L25" s="11">
        <f t="shared" si="4"/>
        <v>902.5699999999999</v>
      </c>
      <c r="M25" s="11">
        <f t="shared" si="4"/>
        <v>1350.56</v>
      </c>
      <c r="N25" s="11">
        <f t="shared" si="4"/>
        <v>217.1</v>
      </c>
      <c r="O25" s="11">
        <f t="shared" si="4"/>
        <v>8.882</v>
      </c>
      <c r="P25" s="11">
        <f>SUM(P11,P20,P24)</f>
        <v>10.64</v>
      </c>
      <c r="Q25" s="11">
        <f>SUM(Q11,Q20,Q24)</f>
        <v>0.08</v>
      </c>
    </row>
    <row r="27" spans="7:12" ht="14.25">
      <c r="G27" s="37"/>
      <c r="H27" s="37"/>
      <c r="I27" s="37"/>
      <c r="J27" s="37"/>
      <c r="K27" s="37"/>
      <c r="L27" s="37"/>
    </row>
    <row r="28" spans="7:12" ht="14.25">
      <c r="G28" s="37" t="s">
        <v>213</v>
      </c>
      <c r="H28" s="37"/>
      <c r="I28" s="37"/>
      <c r="J28" s="37"/>
      <c r="K28" s="37"/>
      <c r="L28" s="37"/>
    </row>
    <row r="29" spans="7:16" ht="14.25">
      <c r="G29" s="147" t="s">
        <v>214</v>
      </c>
      <c r="H29" s="147"/>
      <c r="I29" s="147"/>
      <c r="J29" s="147"/>
      <c r="K29" s="147"/>
      <c r="L29" s="147"/>
      <c r="M29" s="147"/>
      <c r="N29" s="147"/>
      <c r="O29" s="147"/>
      <c r="P29" s="147"/>
    </row>
    <row r="30" spans="7:12" ht="14.25">
      <c r="G30" s="147" t="s">
        <v>215</v>
      </c>
      <c r="H30" s="147"/>
      <c r="I30" s="147"/>
      <c r="J30" s="147"/>
      <c r="K30" s="37"/>
      <c r="L30" s="37"/>
    </row>
  </sheetData>
  <sheetProtection/>
  <mergeCells count="11">
    <mergeCell ref="L4:Q4"/>
    <mergeCell ref="G29:P29"/>
    <mergeCell ref="G30:J30"/>
    <mergeCell ref="A2:Q2"/>
    <mergeCell ref="A6:Q6"/>
    <mergeCell ref="A12:Q12"/>
    <mergeCell ref="A21:Q21"/>
    <mergeCell ref="A4:A5"/>
    <mergeCell ref="F4:F5"/>
    <mergeCell ref="B5:E5"/>
    <mergeCell ref="G4:K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29"/>
  <sheetViews>
    <sheetView zoomScale="75" zoomScaleNormal="75" zoomScalePageLayoutView="0" workbookViewId="0" topLeftCell="A15">
      <selection activeCell="K33" sqref="K33:K37"/>
    </sheetView>
  </sheetViews>
  <sheetFormatPr defaultColWidth="9.140625" defaultRowHeight="12.75"/>
  <cols>
    <col min="1" max="1" width="23.00390625" style="0" customWidth="1"/>
  </cols>
  <sheetData>
    <row r="2" spans="1:18" ht="18">
      <c r="A2" s="148" t="s">
        <v>73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t="s">
        <v>94</v>
      </c>
    </row>
    <row r="3" ht="12.75">
      <c r="R3" t="s">
        <v>97</v>
      </c>
    </row>
    <row r="4" spans="1:18" ht="12.75">
      <c r="A4" s="139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141" t="s">
        <v>5</v>
      </c>
      <c r="G4" s="144" t="s">
        <v>23</v>
      </c>
      <c r="H4" s="145"/>
      <c r="I4" s="145"/>
      <c r="J4" s="145"/>
      <c r="K4" s="146"/>
      <c r="L4" s="144" t="s">
        <v>24</v>
      </c>
      <c r="M4" s="145"/>
      <c r="N4" s="145"/>
      <c r="O4" s="145"/>
      <c r="P4" s="145"/>
      <c r="Q4" s="146"/>
      <c r="R4" s="49" t="s">
        <v>138</v>
      </c>
    </row>
    <row r="5" spans="1:18" ht="12.75">
      <c r="A5" s="139"/>
      <c r="B5" s="142" t="s">
        <v>6</v>
      </c>
      <c r="C5" s="143"/>
      <c r="D5" s="143"/>
      <c r="E5" s="143"/>
      <c r="F5" s="141"/>
      <c r="G5" s="74" t="s">
        <v>32</v>
      </c>
      <c r="H5" s="74" t="s">
        <v>101</v>
      </c>
      <c r="I5" s="74" t="s">
        <v>25</v>
      </c>
      <c r="J5" s="74" t="s">
        <v>26</v>
      </c>
      <c r="K5" s="74" t="s">
        <v>27</v>
      </c>
      <c r="L5" s="24" t="s">
        <v>28</v>
      </c>
      <c r="M5" s="24" t="s">
        <v>29</v>
      </c>
      <c r="N5" s="24" t="s">
        <v>30</v>
      </c>
      <c r="O5" s="24" t="s">
        <v>31</v>
      </c>
      <c r="P5" s="24" t="s">
        <v>99</v>
      </c>
      <c r="Q5" s="7" t="s">
        <v>100</v>
      </c>
      <c r="R5" t="s">
        <v>141</v>
      </c>
    </row>
    <row r="6" spans="1:17" ht="19.5" customHeight="1">
      <c r="A6" s="136" t="s">
        <v>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1:17" ht="33.75" customHeight="1">
      <c r="A7" s="4" t="s">
        <v>147</v>
      </c>
      <c r="B7" s="4">
        <v>200</v>
      </c>
      <c r="C7" s="6">
        <v>2.79</v>
      </c>
      <c r="D7" s="7">
        <v>2.55</v>
      </c>
      <c r="E7" s="7">
        <v>13.2</v>
      </c>
      <c r="F7" s="7">
        <v>87.25</v>
      </c>
      <c r="G7" s="7">
        <v>0.2</v>
      </c>
      <c r="H7" s="7"/>
      <c r="I7" s="7">
        <v>0.26</v>
      </c>
      <c r="J7" s="7">
        <v>0.1</v>
      </c>
      <c r="K7" s="7"/>
      <c r="L7" s="7">
        <v>53.12</v>
      </c>
      <c r="M7" s="7">
        <v>179.18</v>
      </c>
      <c r="N7" s="7">
        <v>6.12</v>
      </c>
      <c r="O7" s="7">
        <v>2</v>
      </c>
      <c r="P7" s="7"/>
      <c r="Q7" s="7"/>
    </row>
    <row r="8" spans="1:17" ht="58.5" customHeight="1">
      <c r="A8" s="4" t="s">
        <v>56</v>
      </c>
      <c r="B8" s="14" t="s">
        <v>140</v>
      </c>
      <c r="C8" s="7">
        <v>10.7</v>
      </c>
      <c r="D8" s="7">
        <v>20.13</v>
      </c>
      <c r="E8" s="7">
        <v>41.7</v>
      </c>
      <c r="F8" s="7">
        <v>320.33</v>
      </c>
      <c r="G8" s="7">
        <v>0.04</v>
      </c>
      <c r="H8" s="7"/>
      <c r="I8" s="7">
        <v>3.78</v>
      </c>
      <c r="J8" s="7">
        <v>0.09</v>
      </c>
      <c r="K8" s="7"/>
      <c r="L8" s="7">
        <v>182.84</v>
      </c>
      <c r="M8" s="7">
        <v>145.11</v>
      </c>
      <c r="N8" s="7">
        <v>37.56</v>
      </c>
      <c r="O8" s="7">
        <v>1.1</v>
      </c>
      <c r="P8" s="7">
        <v>2.8</v>
      </c>
      <c r="Q8" s="7">
        <v>0.02</v>
      </c>
    </row>
    <row r="9" spans="1:17" ht="15.75">
      <c r="A9" s="4" t="s">
        <v>34</v>
      </c>
      <c r="B9" s="4">
        <v>150</v>
      </c>
      <c r="C9" s="6">
        <v>3.9</v>
      </c>
      <c r="D9" s="7">
        <v>3.2</v>
      </c>
      <c r="E9" s="7">
        <v>8.4</v>
      </c>
      <c r="F9" s="7">
        <v>149.4</v>
      </c>
      <c r="G9" s="7">
        <v>0.01</v>
      </c>
      <c r="H9" s="7"/>
      <c r="I9" s="7">
        <v>16</v>
      </c>
      <c r="J9" s="7"/>
      <c r="K9" s="7">
        <v>3</v>
      </c>
      <c r="L9" s="7">
        <v>46.4</v>
      </c>
      <c r="M9" s="7">
        <v>84.4</v>
      </c>
      <c r="N9" s="7">
        <v>4</v>
      </c>
      <c r="O9" s="7">
        <v>0.6</v>
      </c>
      <c r="P9" s="7">
        <v>0.5</v>
      </c>
      <c r="Q9" s="7"/>
    </row>
    <row r="10" spans="1:17" ht="17.25" customHeight="1">
      <c r="A10" s="4" t="s">
        <v>10</v>
      </c>
      <c r="B10" s="4">
        <v>60</v>
      </c>
      <c r="C10" s="7">
        <v>4.74</v>
      </c>
      <c r="D10" s="7">
        <v>0.54</v>
      </c>
      <c r="E10" s="7">
        <v>31.38</v>
      </c>
      <c r="F10" s="7">
        <v>138.6</v>
      </c>
      <c r="G10" s="7">
        <v>0.09</v>
      </c>
      <c r="H10" s="7">
        <v>0.4</v>
      </c>
      <c r="I10" s="7"/>
      <c r="J10" s="7"/>
      <c r="K10" s="7"/>
      <c r="L10" s="7">
        <v>15.6</v>
      </c>
      <c r="M10" s="7">
        <v>49.8</v>
      </c>
      <c r="N10" s="7">
        <v>19.2</v>
      </c>
      <c r="O10" s="7">
        <v>0.48</v>
      </c>
      <c r="P10" s="7"/>
      <c r="Q10" s="7"/>
    </row>
    <row r="11" spans="1:17" ht="15.75">
      <c r="A11" s="1" t="s">
        <v>21</v>
      </c>
      <c r="B11" s="1"/>
      <c r="C11" s="15">
        <f aca="true" t="shared" si="0" ref="C11:Q11">SUM(C7:C10)</f>
        <v>22.129999999999995</v>
      </c>
      <c r="D11" s="15">
        <f t="shared" si="0"/>
        <v>26.419999999999998</v>
      </c>
      <c r="E11" s="15">
        <f t="shared" si="0"/>
        <v>94.68</v>
      </c>
      <c r="F11" s="15">
        <f t="shared" si="0"/>
        <v>695.58</v>
      </c>
      <c r="G11" s="15">
        <f t="shared" si="0"/>
        <v>0.33999999999999997</v>
      </c>
      <c r="H11" s="15">
        <f t="shared" si="0"/>
        <v>0.4</v>
      </c>
      <c r="I11" s="15">
        <f t="shared" si="0"/>
        <v>20.04</v>
      </c>
      <c r="J11" s="15">
        <f t="shared" si="0"/>
        <v>0.19</v>
      </c>
      <c r="K11" s="15">
        <f t="shared" si="0"/>
        <v>3</v>
      </c>
      <c r="L11" s="15">
        <f t="shared" si="0"/>
        <v>297.96000000000004</v>
      </c>
      <c r="M11" s="15">
        <f t="shared" si="0"/>
        <v>458.49000000000007</v>
      </c>
      <c r="N11" s="15">
        <f t="shared" si="0"/>
        <v>66.88</v>
      </c>
      <c r="O11" s="15">
        <f t="shared" si="0"/>
        <v>4.18</v>
      </c>
      <c r="P11" s="15">
        <f t="shared" si="0"/>
        <v>3.3</v>
      </c>
      <c r="Q11" s="15">
        <f t="shared" si="0"/>
        <v>0.02</v>
      </c>
    </row>
    <row r="12" spans="1:17" ht="15.75">
      <c r="A12" s="136" t="s">
        <v>12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8"/>
    </row>
    <row r="13" spans="1:17" ht="15.75">
      <c r="A13" s="4" t="s">
        <v>105</v>
      </c>
      <c r="B13" s="4">
        <v>100</v>
      </c>
      <c r="C13" s="6">
        <v>1.32</v>
      </c>
      <c r="D13" s="7">
        <v>4.56</v>
      </c>
      <c r="E13" s="7">
        <v>6.84</v>
      </c>
      <c r="F13" s="7">
        <v>76.8</v>
      </c>
      <c r="G13" s="7"/>
      <c r="H13" s="7"/>
      <c r="I13" s="7">
        <v>8.25</v>
      </c>
      <c r="J13" s="7"/>
      <c r="K13" s="7"/>
      <c r="L13" s="7">
        <v>5</v>
      </c>
      <c r="M13" s="7">
        <v>8</v>
      </c>
      <c r="N13" s="7">
        <v>16</v>
      </c>
      <c r="O13" s="7">
        <v>0.04</v>
      </c>
      <c r="P13" s="7"/>
      <c r="Q13" s="7"/>
    </row>
    <row r="14" spans="1:17" ht="36.75" customHeight="1">
      <c r="A14" s="4" t="s">
        <v>57</v>
      </c>
      <c r="B14" s="14" t="s">
        <v>13</v>
      </c>
      <c r="C14" s="6">
        <v>4.52</v>
      </c>
      <c r="D14" s="7">
        <v>5.05</v>
      </c>
      <c r="E14" s="7">
        <v>0.25</v>
      </c>
      <c r="F14" s="7">
        <v>96.52</v>
      </c>
      <c r="G14" s="7">
        <v>0.08</v>
      </c>
      <c r="H14" s="7">
        <v>0.29</v>
      </c>
      <c r="I14" s="7">
        <v>3.88</v>
      </c>
      <c r="J14" s="7"/>
      <c r="K14" s="7">
        <v>0.4</v>
      </c>
      <c r="L14" s="7">
        <v>107.8</v>
      </c>
      <c r="M14" s="7">
        <v>123.94</v>
      </c>
      <c r="N14" s="7">
        <v>13.27</v>
      </c>
      <c r="O14" s="7">
        <v>3.6</v>
      </c>
      <c r="P14" s="7">
        <v>0.5</v>
      </c>
      <c r="Q14" s="7">
        <v>0.02</v>
      </c>
    </row>
    <row r="15" spans="1:17" ht="76.5" customHeight="1">
      <c r="A15" s="4" t="s">
        <v>54</v>
      </c>
      <c r="B15" s="4" t="s">
        <v>158</v>
      </c>
      <c r="C15" s="6">
        <v>10.56</v>
      </c>
      <c r="D15" s="7">
        <v>12.43</v>
      </c>
      <c r="E15" s="7">
        <v>43.44</v>
      </c>
      <c r="F15" s="7">
        <v>249.27</v>
      </c>
      <c r="G15" s="7">
        <v>0.09</v>
      </c>
      <c r="H15" s="7"/>
      <c r="I15" s="7">
        <v>0.32</v>
      </c>
      <c r="J15" s="7"/>
      <c r="K15" s="7"/>
      <c r="L15" s="7">
        <v>96.5</v>
      </c>
      <c r="M15" s="7">
        <v>177.34</v>
      </c>
      <c r="N15" s="7">
        <v>15.7</v>
      </c>
      <c r="O15" s="7">
        <v>1.72</v>
      </c>
      <c r="P15" s="7">
        <v>4.5</v>
      </c>
      <c r="Q15" s="7"/>
    </row>
    <row r="16" spans="1:17" ht="34.5" customHeight="1">
      <c r="A16" s="4" t="s">
        <v>58</v>
      </c>
      <c r="B16" s="4">
        <v>200</v>
      </c>
      <c r="C16" s="7">
        <v>8.85</v>
      </c>
      <c r="D16" s="7">
        <v>9.25</v>
      </c>
      <c r="E16" s="7">
        <v>7.64</v>
      </c>
      <c r="F16" s="7">
        <v>165.6</v>
      </c>
      <c r="G16" s="38">
        <v>0.5</v>
      </c>
      <c r="H16" s="38">
        <v>0.3</v>
      </c>
      <c r="I16" s="38">
        <v>11.52</v>
      </c>
      <c r="J16" s="38">
        <v>0.3</v>
      </c>
      <c r="K16" s="38">
        <v>4</v>
      </c>
      <c r="L16" s="38">
        <v>113.57</v>
      </c>
      <c r="M16" s="38">
        <v>149.6</v>
      </c>
      <c r="N16" s="38">
        <v>5.6</v>
      </c>
      <c r="O16" s="38"/>
      <c r="P16" s="38"/>
      <c r="Q16" s="7">
        <v>0.03</v>
      </c>
    </row>
    <row r="17" spans="1:17" ht="21" customHeight="1">
      <c r="A17" s="4" t="s">
        <v>180</v>
      </c>
      <c r="B17" s="4">
        <v>200</v>
      </c>
      <c r="C17" s="7">
        <v>0.6</v>
      </c>
      <c r="D17" s="7"/>
      <c r="E17" s="7">
        <v>37</v>
      </c>
      <c r="F17" s="7">
        <v>144</v>
      </c>
      <c r="G17" s="38">
        <v>0.08</v>
      </c>
      <c r="H17" s="38"/>
      <c r="I17" s="38"/>
      <c r="J17" s="38"/>
      <c r="K17" s="38"/>
      <c r="L17" s="38">
        <v>36</v>
      </c>
      <c r="M17" s="38">
        <v>66</v>
      </c>
      <c r="N17" s="38">
        <v>22</v>
      </c>
      <c r="O17" s="38">
        <v>0.6</v>
      </c>
      <c r="P17" s="38"/>
      <c r="Q17" s="7"/>
    </row>
    <row r="18" spans="1:17" ht="21" customHeight="1">
      <c r="A18" s="4" t="s">
        <v>18</v>
      </c>
      <c r="B18" s="4">
        <v>60</v>
      </c>
      <c r="C18" s="7">
        <v>2.82</v>
      </c>
      <c r="D18" s="7">
        <v>0.72</v>
      </c>
      <c r="E18" s="7">
        <v>27.84</v>
      </c>
      <c r="F18" s="7">
        <v>125.4</v>
      </c>
      <c r="G18" s="7">
        <v>0.08</v>
      </c>
      <c r="H18" s="7"/>
      <c r="I18" s="7"/>
      <c r="J18" s="7"/>
      <c r="K18" s="7"/>
      <c r="L18" s="7">
        <v>45</v>
      </c>
      <c r="M18" s="7">
        <v>61.5</v>
      </c>
      <c r="N18" s="7">
        <v>23</v>
      </c>
      <c r="O18" s="7">
        <v>0.15</v>
      </c>
      <c r="P18" s="7"/>
      <c r="Q18" s="7"/>
    </row>
    <row r="19" spans="1:17" ht="16.5" customHeight="1">
      <c r="A19" s="4" t="s">
        <v>10</v>
      </c>
      <c r="B19" s="4">
        <v>75</v>
      </c>
      <c r="C19" s="7">
        <v>3.16</v>
      </c>
      <c r="D19" s="7">
        <v>0.36</v>
      </c>
      <c r="E19" s="7">
        <v>20.92</v>
      </c>
      <c r="F19" s="7">
        <v>92.4</v>
      </c>
      <c r="G19" s="7">
        <v>0.045</v>
      </c>
      <c r="H19" s="7"/>
      <c r="I19" s="7"/>
      <c r="J19" s="7"/>
      <c r="K19" s="7"/>
      <c r="L19" s="7">
        <v>7.8</v>
      </c>
      <c r="M19" s="7">
        <v>44.9</v>
      </c>
      <c r="N19" s="7">
        <v>9.6</v>
      </c>
      <c r="O19" s="7">
        <v>0.24</v>
      </c>
      <c r="P19" s="7"/>
      <c r="Q19" s="7"/>
    </row>
    <row r="20" spans="1:17" ht="15.75">
      <c r="A20" s="1" t="s">
        <v>21</v>
      </c>
      <c r="B20" s="4"/>
      <c r="C20" s="15">
        <f aca="true" t="shared" si="1" ref="C20:I20">SUM(C13:C19)</f>
        <v>31.830000000000002</v>
      </c>
      <c r="D20" s="15">
        <f t="shared" si="1"/>
        <v>32.37</v>
      </c>
      <c r="E20" s="15">
        <f t="shared" si="1"/>
        <v>143.93</v>
      </c>
      <c r="F20" s="15">
        <f t="shared" si="1"/>
        <v>949.99</v>
      </c>
      <c r="G20" s="15">
        <f t="shared" si="1"/>
        <v>0.8749999999999999</v>
      </c>
      <c r="H20" s="15">
        <f t="shared" si="1"/>
        <v>0.59</v>
      </c>
      <c r="I20" s="15">
        <f t="shared" si="1"/>
        <v>23.97</v>
      </c>
      <c r="J20" s="15">
        <f>SUM(J14:J19)</f>
        <v>0.3</v>
      </c>
      <c r="K20" s="15">
        <f>SUM(K14:K19)</f>
        <v>4.4</v>
      </c>
      <c r="L20" s="15">
        <f aca="true" t="shared" si="2" ref="L20:Q20">SUM(L13:L19)</f>
        <v>411.67</v>
      </c>
      <c r="M20" s="15">
        <f t="shared" si="2"/>
        <v>631.28</v>
      </c>
      <c r="N20" s="15">
        <f t="shared" si="2"/>
        <v>105.16999999999999</v>
      </c>
      <c r="O20" s="15">
        <f t="shared" si="2"/>
        <v>6.3500000000000005</v>
      </c>
      <c r="P20" s="15">
        <f t="shared" si="2"/>
        <v>5</v>
      </c>
      <c r="Q20" s="15">
        <f t="shared" si="2"/>
        <v>0.05</v>
      </c>
    </row>
    <row r="21" spans="1:17" ht="18" customHeight="1">
      <c r="A21" s="136" t="s">
        <v>19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8"/>
    </row>
    <row r="22" spans="1:17" ht="31.5">
      <c r="A22" s="4" t="s">
        <v>205</v>
      </c>
      <c r="B22" s="4">
        <v>200</v>
      </c>
      <c r="C22" s="6">
        <v>10.1</v>
      </c>
      <c r="D22" s="7">
        <v>10.6</v>
      </c>
      <c r="E22" s="7">
        <v>50.4</v>
      </c>
      <c r="F22" s="7">
        <v>350.4</v>
      </c>
      <c r="G22" s="7">
        <v>0.1</v>
      </c>
      <c r="H22" s="7">
        <v>0.24</v>
      </c>
      <c r="I22" s="7">
        <v>5</v>
      </c>
      <c r="J22" s="7">
        <v>0.03</v>
      </c>
      <c r="K22" s="7">
        <v>1.9</v>
      </c>
      <c r="L22" s="7">
        <v>175</v>
      </c>
      <c r="M22" s="7">
        <v>80</v>
      </c>
      <c r="N22" s="7">
        <v>42</v>
      </c>
      <c r="O22" s="7">
        <v>1.3</v>
      </c>
      <c r="P22" s="7">
        <v>1</v>
      </c>
      <c r="Q22" s="7">
        <v>0.016</v>
      </c>
    </row>
    <row r="23" spans="1:17" ht="31.5">
      <c r="A23" s="4" t="s">
        <v>207</v>
      </c>
      <c r="B23" s="4">
        <v>25</v>
      </c>
      <c r="C23" s="6">
        <v>3.2</v>
      </c>
      <c r="D23" s="7">
        <v>3.2</v>
      </c>
      <c r="E23" s="7">
        <v>6</v>
      </c>
      <c r="F23" s="7">
        <v>59</v>
      </c>
      <c r="G23" s="7">
        <v>0.12</v>
      </c>
      <c r="H23" s="7"/>
      <c r="I23" s="7">
        <v>5.6</v>
      </c>
      <c r="J23" s="7">
        <v>0.1</v>
      </c>
      <c r="K23" s="7"/>
      <c r="L23" s="7">
        <v>2.1</v>
      </c>
      <c r="M23" s="7">
        <v>190</v>
      </c>
      <c r="N23" s="7">
        <v>2.13</v>
      </c>
      <c r="O23" s="7">
        <v>1</v>
      </c>
      <c r="P23" s="7">
        <v>0.98</v>
      </c>
      <c r="Q23" s="7"/>
    </row>
    <row r="24" spans="1:17" ht="15.75">
      <c r="A24" s="1" t="s">
        <v>21</v>
      </c>
      <c r="B24" s="4"/>
      <c r="C24" s="24">
        <f>SUM(C22:C23)</f>
        <v>13.3</v>
      </c>
      <c r="D24" s="24">
        <f aca="true" t="shared" si="3" ref="D24:Q24">SUM(D22:D23)</f>
        <v>13.8</v>
      </c>
      <c r="E24" s="24">
        <f t="shared" si="3"/>
        <v>56.4</v>
      </c>
      <c r="F24" s="24">
        <f t="shared" si="3"/>
        <v>409.4</v>
      </c>
      <c r="G24" s="24">
        <f t="shared" si="3"/>
        <v>0.22</v>
      </c>
      <c r="H24" s="24">
        <f t="shared" si="3"/>
        <v>0.24</v>
      </c>
      <c r="I24" s="24">
        <f t="shared" si="3"/>
        <v>10.6</v>
      </c>
      <c r="J24" s="24">
        <f t="shared" si="3"/>
        <v>0.13</v>
      </c>
      <c r="K24" s="24">
        <f t="shared" si="3"/>
        <v>1.9</v>
      </c>
      <c r="L24" s="24">
        <f t="shared" si="3"/>
        <v>177.1</v>
      </c>
      <c r="M24" s="24">
        <f t="shared" si="3"/>
        <v>270</v>
      </c>
      <c r="N24" s="24">
        <f t="shared" si="3"/>
        <v>44.13</v>
      </c>
      <c r="O24" s="24">
        <f t="shared" si="3"/>
        <v>2.3</v>
      </c>
      <c r="P24" s="24">
        <f t="shared" si="3"/>
        <v>1.98</v>
      </c>
      <c r="Q24" s="24">
        <f t="shared" si="3"/>
        <v>0.016</v>
      </c>
    </row>
    <row r="25" spans="1:17" ht="18" customHeight="1">
      <c r="A25" s="110" t="s">
        <v>22</v>
      </c>
      <c r="B25" s="1"/>
      <c r="C25" s="11">
        <f aca="true" t="shared" si="4" ref="C25:O25">SUM(C11)+C20+C24</f>
        <v>67.25999999999999</v>
      </c>
      <c r="D25" s="11">
        <f t="shared" si="4"/>
        <v>72.58999999999999</v>
      </c>
      <c r="E25" s="11">
        <f t="shared" si="4"/>
        <v>295.01</v>
      </c>
      <c r="F25" s="11">
        <f t="shared" si="4"/>
        <v>2054.9700000000003</v>
      </c>
      <c r="G25" s="11">
        <f t="shared" si="4"/>
        <v>1.4349999999999998</v>
      </c>
      <c r="H25" s="11">
        <f>SUM(H11)+H20+H24</f>
        <v>1.23</v>
      </c>
      <c r="I25" s="11">
        <f t="shared" si="4"/>
        <v>54.61</v>
      </c>
      <c r="J25" s="11">
        <f t="shared" si="4"/>
        <v>0.62</v>
      </c>
      <c r="K25" s="11">
        <f t="shared" si="4"/>
        <v>9.3</v>
      </c>
      <c r="L25" s="11">
        <f t="shared" si="4"/>
        <v>886.7300000000001</v>
      </c>
      <c r="M25" s="11">
        <f t="shared" si="4"/>
        <v>1359.77</v>
      </c>
      <c r="N25" s="11">
        <f t="shared" si="4"/>
        <v>216.17999999999998</v>
      </c>
      <c r="O25" s="11">
        <f t="shared" si="4"/>
        <v>12.830000000000002</v>
      </c>
      <c r="P25" s="11">
        <f>SUM(P11)+P20+P24</f>
        <v>10.280000000000001</v>
      </c>
      <c r="Q25" s="11">
        <f>SUM(Q11)+Q20+Q24</f>
        <v>0.08600000000000001</v>
      </c>
    </row>
    <row r="26" spans="1:17" ht="15.75">
      <c r="A26" s="23"/>
      <c r="B26" s="80"/>
      <c r="C26" s="81"/>
      <c r="D26" s="81"/>
      <c r="E26" s="81"/>
      <c r="F26" s="8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7:17" ht="14.25">
      <c r="G27" s="37" t="s">
        <v>213</v>
      </c>
      <c r="H27" s="37"/>
      <c r="I27" s="37"/>
      <c r="J27" s="37"/>
      <c r="K27" s="37"/>
      <c r="L27" s="37"/>
      <c r="Q27" s="37"/>
    </row>
    <row r="28" spans="7:17" ht="14.25">
      <c r="G28" s="147" t="s">
        <v>214</v>
      </c>
      <c r="H28" s="147"/>
      <c r="I28" s="147"/>
      <c r="J28" s="147"/>
      <c r="K28" s="147"/>
      <c r="L28" s="147"/>
      <c r="M28" s="147"/>
      <c r="N28" s="147"/>
      <c r="O28" s="147"/>
      <c r="P28" s="147"/>
      <c r="Q28" s="37"/>
    </row>
    <row r="29" spans="7:17" ht="14.25">
      <c r="G29" s="147" t="s">
        <v>215</v>
      </c>
      <c r="H29" s="147"/>
      <c r="I29" s="147"/>
      <c r="J29" s="147"/>
      <c r="K29" s="37"/>
      <c r="L29" s="37"/>
      <c r="Q29" s="37"/>
    </row>
  </sheetData>
  <sheetProtection/>
  <mergeCells count="11">
    <mergeCell ref="G28:P28"/>
    <mergeCell ref="G29:J29"/>
    <mergeCell ref="A2:Q2"/>
    <mergeCell ref="A6:Q6"/>
    <mergeCell ref="A12:Q12"/>
    <mergeCell ref="A21:Q21"/>
    <mergeCell ref="A4:A5"/>
    <mergeCell ref="F4:F5"/>
    <mergeCell ref="B5:E5"/>
    <mergeCell ref="G4:K4"/>
    <mergeCell ref="L4:Q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31"/>
  <sheetViews>
    <sheetView zoomScale="75" zoomScaleNormal="75" zoomScalePageLayoutView="0" workbookViewId="0" topLeftCell="A22">
      <selection activeCell="I29" sqref="I29:R31"/>
    </sheetView>
  </sheetViews>
  <sheetFormatPr defaultColWidth="9.140625" defaultRowHeight="12.75"/>
  <cols>
    <col min="1" max="1" width="24.8515625" style="0" customWidth="1"/>
  </cols>
  <sheetData>
    <row r="2" spans="1:18" ht="18">
      <c r="A2" s="148" t="s">
        <v>74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t="s">
        <v>95</v>
      </c>
    </row>
    <row r="3" ht="12.75">
      <c r="R3" t="s">
        <v>97</v>
      </c>
    </row>
    <row r="4" spans="1:18" ht="15.75" customHeight="1">
      <c r="A4" s="139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50" t="s">
        <v>5</v>
      </c>
      <c r="G4" s="144" t="s">
        <v>23</v>
      </c>
      <c r="H4" s="145"/>
      <c r="I4" s="145"/>
      <c r="J4" s="145"/>
      <c r="K4" s="146"/>
      <c r="L4" s="144" t="s">
        <v>24</v>
      </c>
      <c r="M4" s="145"/>
      <c r="N4" s="145"/>
      <c r="O4" s="145"/>
      <c r="P4" s="145"/>
      <c r="Q4" s="146"/>
      <c r="R4" s="49" t="s">
        <v>138</v>
      </c>
    </row>
    <row r="5" spans="1:18" ht="16.5" customHeight="1">
      <c r="A5" s="139"/>
      <c r="B5" s="139" t="s">
        <v>6</v>
      </c>
      <c r="C5" s="151"/>
      <c r="D5" s="151"/>
      <c r="E5" s="151"/>
      <c r="F5" s="150"/>
      <c r="G5" s="74" t="s">
        <v>32</v>
      </c>
      <c r="H5" s="74" t="s">
        <v>101</v>
      </c>
      <c r="I5" s="74" t="s">
        <v>25</v>
      </c>
      <c r="J5" s="74" t="s">
        <v>26</v>
      </c>
      <c r="K5" s="74" t="s">
        <v>27</v>
      </c>
      <c r="L5" s="24" t="s">
        <v>28</v>
      </c>
      <c r="M5" s="24" t="s">
        <v>29</v>
      </c>
      <c r="N5" s="24" t="s">
        <v>30</v>
      </c>
      <c r="O5" s="24" t="s">
        <v>31</v>
      </c>
      <c r="P5" s="24" t="s">
        <v>99</v>
      </c>
      <c r="Q5" s="7" t="s">
        <v>100</v>
      </c>
      <c r="R5" t="s">
        <v>141</v>
      </c>
    </row>
    <row r="6" spans="1:17" ht="17.25" customHeight="1">
      <c r="A6" s="136" t="s">
        <v>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1:17" ht="51" customHeight="1">
      <c r="A7" s="4" t="s">
        <v>59</v>
      </c>
      <c r="B7" s="4" t="s">
        <v>181</v>
      </c>
      <c r="C7" s="7">
        <v>13.65</v>
      </c>
      <c r="D7" s="7">
        <v>12.7</v>
      </c>
      <c r="E7" s="7">
        <v>26.7</v>
      </c>
      <c r="F7" s="7">
        <v>231.28</v>
      </c>
      <c r="G7" s="7">
        <v>0.15</v>
      </c>
      <c r="H7" s="7"/>
      <c r="I7" s="7"/>
      <c r="J7" s="7">
        <v>0.17</v>
      </c>
      <c r="K7" s="7">
        <v>2</v>
      </c>
      <c r="L7" s="7">
        <v>140</v>
      </c>
      <c r="M7" s="7">
        <v>103.7</v>
      </c>
      <c r="N7" s="7">
        <v>33.3</v>
      </c>
      <c r="O7" s="7">
        <v>1.5</v>
      </c>
      <c r="P7" s="7">
        <v>2.1</v>
      </c>
      <c r="Q7" s="7">
        <v>0.02</v>
      </c>
    </row>
    <row r="8" spans="1:17" ht="31.5" customHeight="1">
      <c r="A8" s="4" t="s">
        <v>53</v>
      </c>
      <c r="B8" s="4">
        <v>20</v>
      </c>
      <c r="C8" s="7">
        <v>5.52</v>
      </c>
      <c r="D8" s="7">
        <v>4.63</v>
      </c>
      <c r="E8" s="7">
        <v>10.5</v>
      </c>
      <c r="F8" s="7">
        <v>157</v>
      </c>
      <c r="G8" s="7">
        <v>0.03</v>
      </c>
      <c r="H8" s="7">
        <v>0.16</v>
      </c>
      <c r="I8" s="7">
        <v>0.42</v>
      </c>
      <c r="J8" s="7"/>
      <c r="K8" s="7"/>
      <c r="L8" s="7">
        <v>57.5</v>
      </c>
      <c r="M8" s="7">
        <v>80.5</v>
      </c>
      <c r="N8" s="7"/>
      <c r="O8" s="7"/>
      <c r="P8" s="7">
        <v>3.01</v>
      </c>
      <c r="Q8" s="7">
        <v>0.03</v>
      </c>
    </row>
    <row r="9" spans="1:17" ht="32.25" customHeight="1">
      <c r="A9" s="4" t="s">
        <v>171</v>
      </c>
      <c r="B9" s="4">
        <v>200</v>
      </c>
      <c r="C9" s="7">
        <v>2.9</v>
      </c>
      <c r="D9" s="7">
        <v>2.94</v>
      </c>
      <c r="E9" s="7">
        <v>12.975</v>
      </c>
      <c r="F9" s="7">
        <v>76.96</v>
      </c>
      <c r="G9" s="7">
        <v>0.05</v>
      </c>
      <c r="H9" s="7"/>
      <c r="I9" s="7"/>
      <c r="J9" s="7">
        <v>0.02</v>
      </c>
      <c r="K9" s="7">
        <v>0.45</v>
      </c>
      <c r="L9" s="7">
        <v>37</v>
      </c>
      <c r="M9" s="7">
        <v>45</v>
      </c>
      <c r="N9" s="7">
        <v>8</v>
      </c>
      <c r="O9" s="7">
        <v>1.5</v>
      </c>
      <c r="P9" s="7"/>
      <c r="Q9" s="7"/>
    </row>
    <row r="10" spans="1:17" ht="18.75" customHeight="1">
      <c r="A10" s="4" t="s">
        <v>61</v>
      </c>
      <c r="B10" s="4">
        <v>190</v>
      </c>
      <c r="C10" s="7">
        <v>2.9</v>
      </c>
      <c r="D10" s="7">
        <v>2.94</v>
      </c>
      <c r="E10" s="7">
        <v>12.975</v>
      </c>
      <c r="F10" s="7">
        <v>76.96</v>
      </c>
      <c r="G10" s="7">
        <v>0.03</v>
      </c>
      <c r="H10" s="7"/>
      <c r="I10" s="7">
        <v>17</v>
      </c>
      <c r="J10" s="7">
        <v>0.02</v>
      </c>
      <c r="K10" s="7">
        <v>0.45</v>
      </c>
      <c r="L10" s="7">
        <v>50</v>
      </c>
      <c r="M10" s="7">
        <v>145</v>
      </c>
      <c r="N10" s="7">
        <v>9</v>
      </c>
      <c r="O10" s="7">
        <v>1.5</v>
      </c>
      <c r="P10" s="7"/>
      <c r="Q10" s="7"/>
    </row>
    <row r="11" spans="1:17" ht="14.25" customHeight="1">
      <c r="A11" s="4" t="s">
        <v>10</v>
      </c>
      <c r="B11" s="4">
        <v>60</v>
      </c>
      <c r="C11" s="7">
        <v>4.74</v>
      </c>
      <c r="D11" s="7">
        <v>0.54</v>
      </c>
      <c r="E11" s="7">
        <v>31.38</v>
      </c>
      <c r="F11" s="7">
        <v>138.6</v>
      </c>
      <c r="G11" s="7">
        <v>0.09</v>
      </c>
      <c r="H11" s="7">
        <v>0.2</v>
      </c>
      <c r="I11" s="7"/>
      <c r="J11" s="7"/>
      <c r="K11" s="7"/>
      <c r="L11" s="7">
        <v>15.6</v>
      </c>
      <c r="M11" s="7">
        <v>49.8</v>
      </c>
      <c r="N11" s="7">
        <v>19.2</v>
      </c>
      <c r="O11" s="7">
        <v>0.48</v>
      </c>
      <c r="P11" s="7"/>
      <c r="Q11" s="7"/>
    </row>
    <row r="12" spans="1:17" ht="15.75">
      <c r="A12" s="1" t="s">
        <v>21</v>
      </c>
      <c r="B12" s="1"/>
      <c r="C12" s="15">
        <f>SUM(C7:C11)</f>
        <v>29.71</v>
      </c>
      <c r="D12" s="15">
        <f>SUM(D7:D11)</f>
        <v>23.75</v>
      </c>
      <c r="E12" s="15">
        <f>SUM(E7:E11)</f>
        <v>94.53</v>
      </c>
      <c r="F12" s="15">
        <f>SUM(F7:F11)</f>
        <v>680.8</v>
      </c>
      <c r="G12" s="15">
        <f aca="true" t="shared" si="0" ref="G12:Q12">SUM(G7:G11)</f>
        <v>0.35</v>
      </c>
      <c r="H12" s="15">
        <f t="shared" si="0"/>
        <v>0.36</v>
      </c>
      <c r="I12" s="15">
        <f>SUM(I7:I11)</f>
        <v>17.42</v>
      </c>
      <c r="J12" s="15">
        <f t="shared" si="0"/>
        <v>0.21</v>
      </c>
      <c r="K12" s="15">
        <f t="shared" si="0"/>
        <v>2.9000000000000004</v>
      </c>
      <c r="L12" s="15">
        <f t="shared" si="0"/>
        <v>300.1</v>
      </c>
      <c r="M12" s="15">
        <f t="shared" si="0"/>
        <v>424</v>
      </c>
      <c r="N12" s="15">
        <f>SUM(N7:N11)</f>
        <v>69.5</v>
      </c>
      <c r="O12" s="15">
        <f t="shared" si="0"/>
        <v>4.98</v>
      </c>
      <c r="P12" s="15">
        <f t="shared" si="0"/>
        <v>5.109999999999999</v>
      </c>
      <c r="Q12" s="15">
        <f t="shared" si="0"/>
        <v>0.05</v>
      </c>
    </row>
    <row r="13" spans="1:17" ht="15.75">
      <c r="A13" s="136" t="s">
        <v>12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8"/>
    </row>
    <row r="14" spans="1:17" ht="15.75">
      <c r="A14" s="4" t="s">
        <v>103</v>
      </c>
      <c r="B14" s="4">
        <v>100</v>
      </c>
      <c r="C14" s="6">
        <v>1</v>
      </c>
      <c r="D14" s="7">
        <v>4.5</v>
      </c>
      <c r="E14" s="7">
        <v>4.7</v>
      </c>
      <c r="F14" s="7">
        <v>62.3</v>
      </c>
      <c r="G14" s="7"/>
      <c r="H14" s="7"/>
      <c r="I14" s="7">
        <v>2.45</v>
      </c>
      <c r="J14" s="7"/>
      <c r="K14" s="7"/>
      <c r="L14" s="7">
        <v>55</v>
      </c>
      <c r="M14" s="7">
        <v>6</v>
      </c>
      <c r="N14" s="7">
        <v>1</v>
      </c>
      <c r="O14" s="7">
        <v>0.01</v>
      </c>
      <c r="P14" s="7">
        <v>0.8</v>
      </c>
      <c r="Q14" s="7"/>
    </row>
    <row r="15" spans="1:17" ht="45" customHeight="1">
      <c r="A15" s="4" t="s">
        <v>182</v>
      </c>
      <c r="B15" s="4" t="s">
        <v>169</v>
      </c>
      <c r="C15" s="6">
        <v>6.78</v>
      </c>
      <c r="D15" s="7">
        <v>5.94</v>
      </c>
      <c r="E15" s="7">
        <v>9.12</v>
      </c>
      <c r="F15" s="7">
        <v>159.42</v>
      </c>
      <c r="G15" s="7">
        <v>0.14</v>
      </c>
      <c r="H15" s="7">
        <v>0.3</v>
      </c>
      <c r="I15" s="7">
        <v>6.77</v>
      </c>
      <c r="J15" s="7"/>
      <c r="K15" s="7"/>
      <c r="L15" s="7">
        <v>63.35</v>
      </c>
      <c r="M15" s="7">
        <v>182.38</v>
      </c>
      <c r="N15" s="7">
        <v>28.78</v>
      </c>
      <c r="O15" s="7">
        <v>4.001</v>
      </c>
      <c r="P15" s="7">
        <v>1</v>
      </c>
      <c r="Q15" s="7">
        <v>0.02</v>
      </c>
    </row>
    <row r="16" spans="1:17" ht="45.75" customHeight="1">
      <c r="A16" s="4" t="s">
        <v>60</v>
      </c>
      <c r="B16" s="4" t="s">
        <v>177</v>
      </c>
      <c r="C16" s="6">
        <v>9.92</v>
      </c>
      <c r="D16" s="7">
        <v>13.05</v>
      </c>
      <c r="E16" s="7">
        <v>6</v>
      </c>
      <c r="F16" s="7">
        <v>128.2</v>
      </c>
      <c r="G16" s="7">
        <v>0.07</v>
      </c>
      <c r="H16" s="7"/>
      <c r="I16" s="7">
        <v>6.4</v>
      </c>
      <c r="J16" s="7">
        <v>0.05</v>
      </c>
      <c r="K16" s="7">
        <v>0.3</v>
      </c>
      <c r="L16" s="7">
        <v>115.1</v>
      </c>
      <c r="M16" s="7">
        <v>154.13</v>
      </c>
      <c r="N16" s="7">
        <v>29.15</v>
      </c>
      <c r="O16" s="7">
        <v>0.71</v>
      </c>
      <c r="P16" s="7"/>
      <c r="Q16" s="7">
        <v>0.02</v>
      </c>
    </row>
    <row r="17" spans="1:17" ht="15.75" customHeight="1">
      <c r="A17" s="4" t="s">
        <v>41</v>
      </c>
      <c r="B17" s="19">
        <v>230</v>
      </c>
      <c r="C17" s="7">
        <v>6</v>
      </c>
      <c r="D17" s="7">
        <v>8</v>
      </c>
      <c r="E17" s="7">
        <v>29.8</v>
      </c>
      <c r="F17" s="7">
        <v>228</v>
      </c>
      <c r="G17" s="7">
        <v>0.12</v>
      </c>
      <c r="H17" s="7">
        <v>0.26</v>
      </c>
      <c r="I17" s="7">
        <v>10.92</v>
      </c>
      <c r="J17" s="7">
        <v>0.3</v>
      </c>
      <c r="K17" s="7">
        <v>4</v>
      </c>
      <c r="L17" s="7">
        <v>81.51</v>
      </c>
      <c r="M17" s="7">
        <v>107.93</v>
      </c>
      <c r="N17" s="7">
        <v>4.98</v>
      </c>
      <c r="O17" s="7">
        <v>1.1</v>
      </c>
      <c r="P17" s="7">
        <v>2.3</v>
      </c>
      <c r="Q17" s="7"/>
    </row>
    <row r="18" spans="1:17" ht="16.5" customHeight="1">
      <c r="A18" s="4" t="s">
        <v>50</v>
      </c>
      <c r="B18" s="4">
        <v>200</v>
      </c>
      <c r="C18" s="7">
        <v>0.74</v>
      </c>
      <c r="D18" s="7" t="s">
        <v>17</v>
      </c>
      <c r="E18" s="7">
        <v>37.18</v>
      </c>
      <c r="F18" s="7">
        <v>151.72</v>
      </c>
      <c r="G18" s="7">
        <v>0.01</v>
      </c>
      <c r="H18" s="7"/>
      <c r="I18" s="7">
        <v>0.06</v>
      </c>
      <c r="J18" s="7"/>
      <c r="K18" s="7"/>
      <c r="L18" s="7">
        <v>48.93</v>
      </c>
      <c r="M18" s="7">
        <v>71.27</v>
      </c>
      <c r="N18" s="7">
        <v>8.96</v>
      </c>
      <c r="O18" s="7">
        <v>0.5</v>
      </c>
      <c r="P18" s="7"/>
      <c r="Q18" s="7"/>
    </row>
    <row r="19" spans="1:17" ht="21" customHeight="1">
      <c r="A19" s="4" t="s">
        <v>18</v>
      </c>
      <c r="B19" s="4">
        <v>60</v>
      </c>
      <c r="C19" s="7">
        <v>2.82</v>
      </c>
      <c r="D19" s="7">
        <v>0.72</v>
      </c>
      <c r="E19" s="7">
        <v>27.84</v>
      </c>
      <c r="F19" s="7">
        <v>125.4</v>
      </c>
      <c r="G19" s="7">
        <v>0.08</v>
      </c>
      <c r="H19" s="7"/>
      <c r="I19" s="7"/>
      <c r="J19" s="7"/>
      <c r="K19" s="7"/>
      <c r="L19" s="7">
        <v>45</v>
      </c>
      <c r="M19" s="7">
        <v>61.5</v>
      </c>
      <c r="N19" s="7">
        <v>23</v>
      </c>
      <c r="O19" s="7">
        <v>0.15</v>
      </c>
      <c r="P19" s="7">
        <v>1</v>
      </c>
      <c r="Q19" s="7"/>
    </row>
    <row r="20" spans="1:17" ht="19.5" customHeight="1">
      <c r="A20" s="4" t="s">
        <v>10</v>
      </c>
      <c r="B20" s="4">
        <v>75</v>
      </c>
      <c r="C20" s="7">
        <v>3.16</v>
      </c>
      <c r="D20" s="7">
        <v>0.36</v>
      </c>
      <c r="E20" s="7">
        <v>20.92</v>
      </c>
      <c r="F20" s="7">
        <v>92.4</v>
      </c>
      <c r="G20" s="7">
        <v>0.045</v>
      </c>
      <c r="H20" s="7"/>
      <c r="I20" s="7"/>
      <c r="J20" s="7"/>
      <c r="K20" s="7"/>
      <c r="L20" s="7">
        <v>7.8</v>
      </c>
      <c r="M20" s="7">
        <v>44.9</v>
      </c>
      <c r="N20" s="7">
        <v>9.6</v>
      </c>
      <c r="O20" s="7">
        <v>0.24</v>
      </c>
      <c r="P20" s="7"/>
      <c r="Q20" s="7"/>
    </row>
    <row r="21" spans="1:17" ht="15.75">
      <c r="A21" s="1" t="s">
        <v>21</v>
      </c>
      <c r="B21" s="1"/>
      <c r="C21" s="15">
        <f aca="true" t="shared" si="1" ref="C21:I21">SUM(C14:C20)</f>
        <v>30.419999999999998</v>
      </c>
      <c r="D21" s="15">
        <f t="shared" si="1"/>
        <v>32.57</v>
      </c>
      <c r="E21" s="15">
        <f t="shared" si="1"/>
        <v>135.56</v>
      </c>
      <c r="F21" s="15">
        <f t="shared" si="1"/>
        <v>947.4399999999999</v>
      </c>
      <c r="G21" s="15">
        <f t="shared" si="1"/>
        <v>0.465</v>
      </c>
      <c r="H21" s="15">
        <f t="shared" si="1"/>
        <v>0.56</v>
      </c>
      <c r="I21" s="15">
        <f t="shared" si="1"/>
        <v>26.599999999999998</v>
      </c>
      <c r="J21" s="15">
        <f>SUM(J14:J20)</f>
        <v>0.35</v>
      </c>
      <c r="K21" s="15">
        <f>SUM(K14:K20)</f>
        <v>4.3</v>
      </c>
      <c r="L21" s="15">
        <f aca="true" t="shared" si="2" ref="L21:Q21">SUM(L14:L20)</f>
        <v>416.69</v>
      </c>
      <c r="M21" s="15">
        <f t="shared" si="2"/>
        <v>628.11</v>
      </c>
      <c r="N21" s="15">
        <f t="shared" si="2"/>
        <v>105.47</v>
      </c>
      <c r="O21" s="15">
        <f t="shared" si="2"/>
        <v>6.711</v>
      </c>
      <c r="P21" s="15">
        <f t="shared" si="2"/>
        <v>5.1</v>
      </c>
      <c r="Q21" s="15">
        <f t="shared" si="2"/>
        <v>0.04</v>
      </c>
    </row>
    <row r="22" spans="1:17" ht="17.25" customHeight="1">
      <c r="A22" s="136" t="s">
        <v>19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8"/>
    </row>
    <row r="23" spans="1:17" ht="35.25" customHeight="1">
      <c r="A23" s="4" t="s">
        <v>201</v>
      </c>
      <c r="B23" s="4">
        <v>200</v>
      </c>
      <c r="C23" s="6">
        <v>11.9</v>
      </c>
      <c r="D23" s="7">
        <v>10.6</v>
      </c>
      <c r="E23" s="7">
        <v>50.4</v>
      </c>
      <c r="F23" s="7">
        <v>141.3</v>
      </c>
      <c r="G23" s="7">
        <v>0.15</v>
      </c>
      <c r="H23" s="7">
        <v>0.2</v>
      </c>
      <c r="I23" s="7">
        <v>0.15</v>
      </c>
      <c r="J23" s="7">
        <v>0.1</v>
      </c>
      <c r="K23" s="7"/>
      <c r="L23" s="7">
        <v>126</v>
      </c>
      <c r="M23" s="7">
        <v>175</v>
      </c>
      <c r="N23" s="7">
        <v>10.56</v>
      </c>
      <c r="O23" s="7">
        <v>1</v>
      </c>
      <c r="P23" s="7">
        <v>1.3</v>
      </c>
      <c r="Q23" s="7"/>
    </row>
    <row r="24" spans="1:17" ht="17.25" customHeight="1">
      <c r="A24" s="4" t="s">
        <v>143</v>
      </c>
      <c r="B24" s="4">
        <v>200</v>
      </c>
      <c r="C24" s="6">
        <v>1</v>
      </c>
      <c r="D24" s="7"/>
      <c r="E24" s="7">
        <v>6.4</v>
      </c>
      <c r="F24" s="7">
        <v>100</v>
      </c>
      <c r="G24" s="7">
        <v>0.1</v>
      </c>
      <c r="H24" s="7">
        <v>0.03</v>
      </c>
      <c r="I24" s="7">
        <v>5</v>
      </c>
      <c r="J24" s="7">
        <v>0.05</v>
      </c>
      <c r="K24" s="7">
        <v>1.98</v>
      </c>
      <c r="L24" s="7">
        <v>40</v>
      </c>
      <c r="M24" s="7">
        <v>90</v>
      </c>
      <c r="N24" s="7">
        <v>35.12</v>
      </c>
      <c r="O24" s="7">
        <v>1.2</v>
      </c>
      <c r="P24" s="7">
        <v>1.06</v>
      </c>
      <c r="Q24" s="7">
        <v>0.01</v>
      </c>
    </row>
    <row r="25" spans="1:17" ht="17.25" customHeight="1">
      <c r="A25" s="4" t="s">
        <v>208</v>
      </c>
      <c r="B25" s="4">
        <v>30</v>
      </c>
      <c r="C25" s="6">
        <v>1</v>
      </c>
      <c r="D25" s="6">
        <v>1</v>
      </c>
      <c r="E25" s="6">
        <v>1.7</v>
      </c>
      <c r="F25" s="6">
        <v>167</v>
      </c>
      <c r="G25" s="6"/>
      <c r="H25" s="6"/>
      <c r="I25" s="6">
        <v>5</v>
      </c>
      <c r="J25" s="6"/>
      <c r="K25" s="6"/>
      <c r="L25" s="6">
        <v>13</v>
      </c>
      <c r="M25" s="6">
        <v>5</v>
      </c>
      <c r="N25" s="6"/>
      <c r="O25" s="6"/>
      <c r="P25" s="6"/>
      <c r="Q25" s="6"/>
    </row>
    <row r="26" spans="1:17" ht="15.75">
      <c r="A26" s="1" t="s">
        <v>21</v>
      </c>
      <c r="B26" s="1"/>
      <c r="C26" s="15">
        <f>SUM(C23:C25)</f>
        <v>13.9</v>
      </c>
      <c r="D26" s="15">
        <f>SUM(D23:D25)</f>
        <v>11.6</v>
      </c>
      <c r="E26" s="15">
        <f>SUM(E23:E25)</f>
        <v>58.5</v>
      </c>
      <c r="F26" s="15">
        <f>SUM(F23:F25)</f>
        <v>408.3</v>
      </c>
      <c r="G26" s="15">
        <f aca="true" t="shared" si="3" ref="G26:Q26">SUM(G23:G24)</f>
        <v>0.25</v>
      </c>
      <c r="H26" s="15">
        <f t="shared" si="3"/>
        <v>0.23</v>
      </c>
      <c r="I26" s="15">
        <f>SUM(I23:I25)</f>
        <v>10.15</v>
      </c>
      <c r="J26" s="15">
        <f t="shared" si="3"/>
        <v>0.15000000000000002</v>
      </c>
      <c r="K26" s="15">
        <f t="shared" si="3"/>
        <v>1.98</v>
      </c>
      <c r="L26" s="15">
        <f>SUM(L23:L25)</f>
        <v>179</v>
      </c>
      <c r="M26" s="15">
        <f>SUM(M23:M25)</f>
        <v>270</v>
      </c>
      <c r="N26" s="15">
        <f t="shared" si="3"/>
        <v>45.68</v>
      </c>
      <c r="O26" s="15">
        <f t="shared" si="3"/>
        <v>2.2</v>
      </c>
      <c r="P26" s="15">
        <f t="shared" si="3"/>
        <v>2.3600000000000003</v>
      </c>
      <c r="Q26" s="15">
        <f t="shared" si="3"/>
        <v>0.01</v>
      </c>
    </row>
    <row r="27" spans="1:17" ht="18" customHeight="1">
      <c r="A27" s="110" t="s">
        <v>22</v>
      </c>
      <c r="B27" s="17"/>
      <c r="C27" s="11">
        <f>SUM(C12,C21,C26)</f>
        <v>74.03</v>
      </c>
      <c r="D27" s="11">
        <f>SUM(D12,D21,D26)</f>
        <v>67.92</v>
      </c>
      <c r="E27" s="11">
        <f>SUM(E12,E21,E26)</f>
        <v>288.59000000000003</v>
      </c>
      <c r="F27" s="11">
        <f>SUM(F12,F21,F26)</f>
        <v>2036.5399999999997</v>
      </c>
      <c r="G27" s="11">
        <f aca="true" t="shared" si="4" ref="G27:O27">SUM(G12,G21,G26)</f>
        <v>1.065</v>
      </c>
      <c r="H27" s="11">
        <f>SUM(H12,H21,H26)</f>
        <v>1.1500000000000001</v>
      </c>
      <c r="I27" s="11">
        <f t="shared" si="4"/>
        <v>54.169999999999995</v>
      </c>
      <c r="J27" s="11">
        <f t="shared" si="4"/>
        <v>0.71</v>
      </c>
      <c r="K27" s="11">
        <f t="shared" si="4"/>
        <v>9.18</v>
      </c>
      <c r="L27" s="11">
        <f t="shared" si="4"/>
        <v>895.79</v>
      </c>
      <c r="M27" s="11">
        <f t="shared" si="4"/>
        <v>1322.1100000000001</v>
      </c>
      <c r="N27" s="11">
        <f t="shared" si="4"/>
        <v>220.65</v>
      </c>
      <c r="O27" s="11">
        <f t="shared" si="4"/>
        <v>13.891000000000002</v>
      </c>
      <c r="P27" s="11">
        <f>SUM(P12,P21,P26)</f>
        <v>12.57</v>
      </c>
      <c r="Q27" s="11">
        <f>SUM(Q12,Q21,Q26)</f>
        <v>0.09999999999999999</v>
      </c>
    </row>
    <row r="29" spans="9:14" ht="14.25">
      <c r="I29" s="37" t="s">
        <v>213</v>
      </c>
      <c r="J29" s="37"/>
      <c r="K29" s="37"/>
      <c r="L29" s="37"/>
      <c r="M29" s="37"/>
      <c r="N29" s="37"/>
    </row>
    <row r="30" spans="9:18" ht="14.25">
      <c r="I30" s="147" t="s">
        <v>214</v>
      </c>
      <c r="J30" s="147"/>
      <c r="K30" s="147"/>
      <c r="L30" s="147"/>
      <c r="M30" s="147"/>
      <c r="N30" s="147"/>
      <c r="O30" s="147"/>
      <c r="P30" s="147"/>
      <c r="Q30" s="147"/>
      <c r="R30" s="147"/>
    </row>
    <row r="31" spans="9:14" ht="14.25">
      <c r="I31" s="147" t="s">
        <v>215</v>
      </c>
      <c r="J31" s="147"/>
      <c r="K31" s="147"/>
      <c r="L31" s="147"/>
      <c r="M31" s="37"/>
      <c r="N31" s="37"/>
    </row>
  </sheetData>
  <sheetProtection/>
  <mergeCells count="11">
    <mergeCell ref="I30:R30"/>
    <mergeCell ref="I31:L31"/>
    <mergeCell ref="A2:Q2"/>
    <mergeCell ref="A6:Q6"/>
    <mergeCell ref="A13:Q13"/>
    <mergeCell ref="A22:Q22"/>
    <mergeCell ref="A4:A5"/>
    <mergeCell ref="F4:F5"/>
    <mergeCell ref="B5:E5"/>
    <mergeCell ref="G4:K4"/>
    <mergeCell ref="L4:Q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</cp:lastModifiedBy>
  <cp:lastPrinted>2019-08-28T05:29:44Z</cp:lastPrinted>
  <dcterms:created xsi:type="dcterms:W3CDTF">1996-10-08T23:32:33Z</dcterms:created>
  <dcterms:modified xsi:type="dcterms:W3CDTF">2020-09-17T14:55:28Z</dcterms:modified>
  <cp:category/>
  <cp:version/>
  <cp:contentType/>
  <cp:contentStatus/>
</cp:coreProperties>
</file>